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3280" windowHeight="10485"/>
  </bookViews>
  <sheets>
    <sheet name="Лист1" sheetId="1" r:id="rId1"/>
  </sheets>
  <definedNames>
    <definedName name="_xlnm.Print_Titles" localSheetId="0">Лист1!$10:$13</definedName>
  </definedNames>
  <calcPr calcId="145621"/>
</workbook>
</file>

<file path=xl/calcChain.xml><?xml version="1.0" encoding="utf-8"?>
<calcChain xmlns="http://schemas.openxmlformats.org/spreadsheetml/2006/main">
  <c r="I128" i="1" l="1"/>
  <c r="J128" i="1"/>
  <c r="E156" i="1"/>
  <c r="E157" i="1"/>
  <c r="E158" i="1"/>
  <c r="F170" i="1" l="1"/>
  <c r="G170" i="1"/>
  <c r="H170" i="1"/>
  <c r="I170" i="1"/>
  <c r="J170" i="1"/>
  <c r="K170" i="1"/>
  <c r="E172" i="1"/>
  <c r="E192" i="1"/>
  <c r="E193" i="1"/>
  <c r="E197" i="1"/>
  <c r="E198" i="1"/>
  <c r="E199" i="1"/>
  <c r="E200" i="1"/>
  <c r="E201" i="1"/>
  <c r="E191" i="1"/>
  <c r="F190" i="1"/>
  <c r="H190" i="1"/>
  <c r="I190" i="1"/>
  <c r="J190" i="1"/>
  <c r="K190" i="1"/>
  <c r="E96" i="1"/>
  <c r="F249" i="1"/>
  <c r="G249" i="1"/>
  <c r="H249" i="1"/>
  <c r="I249" i="1"/>
  <c r="J249" i="1"/>
  <c r="K249" i="1"/>
  <c r="E254" i="1"/>
  <c r="E255" i="1"/>
  <c r="E253" i="1"/>
  <c r="E252" i="1"/>
  <c r="E99" i="1"/>
  <c r="H64" i="1"/>
  <c r="F151" i="1"/>
  <c r="F128" i="1" s="1"/>
  <c r="E155" i="1" l="1"/>
  <c r="E154" i="1" l="1"/>
  <c r="E63" i="1"/>
  <c r="G21" i="1"/>
  <c r="F110" i="1" l="1"/>
  <c r="G110" i="1"/>
  <c r="H110" i="1"/>
  <c r="I110" i="1"/>
  <c r="J110" i="1"/>
  <c r="K110" i="1"/>
  <c r="F248" i="1"/>
  <c r="H248" i="1"/>
  <c r="J248" i="1"/>
  <c r="K248" i="1"/>
  <c r="F245" i="1"/>
  <c r="G245" i="1"/>
  <c r="H245" i="1"/>
  <c r="I245" i="1"/>
  <c r="J245" i="1"/>
  <c r="K245" i="1"/>
  <c r="F83" i="1"/>
  <c r="G83" i="1"/>
  <c r="H83" i="1"/>
  <c r="I83" i="1"/>
  <c r="J83" i="1"/>
  <c r="K83" i="1"/>
  <c r="F62" i="1"/>
  <c r="I62" i="1"/>
  <c r="J62" i="1"/>
  <c r="K62" i="1"/>
  <c r="G62" i="1"/>
  <c r="F160" i="1"/>
  <c r="G160" i="1"/>
  <c r="H160" i="1"/>
  <c r="I160" i="1"/>
  <c r="J160" i="1"/>
  <c r="K160" i="1"/>
  <c r="E162" i="1"/>
  <c r="E251" i="1"/>
  <c r="E250" i="1"/>
  <c r="I248" i="1"/>
  <c r="G248" i="1"/>
  <c r="E249" i="1" l="1"/>
  <c r="F163" i="1" l="1"/>
  <c r="G163" i="1"/>
  <c r="H163" i="1"/>
  <c r="I163" i="1"/>
  <c r="J163" i="1"/>
  <c r="K163" i="1"/>
  <c r="E167" i="1"/>
  <c r="F241" i="1"/>
  <c r="G241" i="1"/>
  <c r="H241" i="1"/>
  <c r="I241" i="1"/>
  <c r="J241" i="1"/>
  <c r="K241" i="1"/>
  <c r="E244" i="1"/>
  <c r="F179" i="1"/>
  <c r="G179" i="1"/>
  <c r="H179" i="1"/>
  <c r="I179" i="1"/>
  <c r="J179" i="1"/>
  <c r="K179" i="1"/>
  <c r="E182" i="1"/>
  <c r="F42" i="1"/>
  <c r="G42" i="1"/>
  <c r="H42" i="1"/>
  <c r="I42" i="1"/>
  <c r="J42" i="1"/>
  <c r="K42" i="1"/>
  <c r="F206" i="1"/>
  <c r="G206" i="1"/>
  <c r="H206" i="1"/>
  <c r="I206" i="1"/>
  <c r="J206" i="1"/>
  <c r="K206" i="1"/>
  <c r="E208" i="1"/>
  <c r="E53" i="1"/>
  <c r="E52" i="1" s="1"/>
  <c r="K52" i="1"/>
  <c r="J52" i="1"/>
  <c r="I52" i="1"/>
  <c r="H52" i="1"/>
  <c r="G52" i="1"/>
  <c r="F52" i="1"/>
  <c r="F28" i="1"/>
  <c r="G28" i="1"/>
  <c r="H28" i="1"/>
  <c r="I28" i="1"/>
  <c r="J28" i="1"/>
  <c r="K28" i="1"/>
  <c r="E38" i="1"/>
  <c r="F20" i="1"/>
  <c r="G20" i="1"/>
  <c r="H20" i="1"/>
  <c r="I20" i="1"/>
  <c r="J20" i="1"/>
  <c r="K20" i="1"/>
  <c r="E57" i="1" l="1"/>
  <c r="F210" i="1"/>
  <c r="F209" i="1" s="1"/>
  <c r="G210" i="1"/>
  <c r="G209" i="1" s="1"/>
  <c r="H210" i="1"/>
  <c r="H209" i="1" s="1"/>
  <c r="I210" i="1"/>
  <c r="I209" i="1" s="1"/>
  <c r="J210" i="1"/>
  <c r="J209" i="1" s="1"/>
  <c r="K210" i="1"/>
  <c r="K209" i="1" s="1"/>
  <c r="E211" i="1"/>
  <c r="E210" i="1" s="1"/>
  <c r="E209" i="1" s="1"/>
  <c r="F65" i="1"/>
  <c r="G65" i="1"/>
  <c r="H65" i="1"/>
  <c r="I65" i="1"/>
  <c r="J65" i="1"/>
  <c r="K65" i="1"/>
  <c r="E68" i="1"/>
  <c r="E119" i="1"/>
  <c r="F124" i="1"/>
  <c r="G124" i="1"/>
  <c r="H124" i="1"/>
  <c r="I124" i="1"/>
  <c r="J124" i="1"/>
  <c r="K124" i="1"/>
  <c r="E127" i="1"/>
  <c r="E37" i="1"/>
  <c r="F113" i="1"/>
  <c r="F112" i="1" s="1"/>
  <c r="G113" i="1"/>
  <c r="H113" i="1"/>
  <c r="I113" i="1"/>
  <c r="I112" i="1" s="1"/>
  <c r="J113" i="1"/>
  <c r="J112" i="1" s="1"/>
  <c r="K113" i="1"/>
  <c r="E123" i="1"/>
  <c r="E122" i="1"/>
  <c r="E126" i="1"/>
  <c r="E125" i="1"/>
  <c r="E121" i="1"/>
  <c r="E120" i="1"/>
  <c r="F69" i="1"/>
  <c r="G69" i="1"/>
  <c r="H69" i="1"/>
  <c r="I69" i="1"/>
  <c r="J69" i="1"/>
  <c r="K69" i="1"/>
  <c r="F105" i="1"/>
  <c r="G105" i="1"/>
  <c r="H105" i="1"/>
  <c r="I105" i="1"/>
  <c r="J105" i="1"/>
  <c r="K105" i="1"/>
  <c r="E246" i="1"/>
  <c r="F39" i="1"/>
  <c r="G39" i="1"/>
  <c r="H39" i="1"/>
  <c r="I39" i="1"/>
  <c r="J39" i="1"/>
  <c r="K39" i="1"/>
  <c r="E41" i="1"/>
  <c r="F168" i="1"/>
  <c r="G168" i="1"/>
  <c r="H168" i="1"/>
  <c r="I168" i="1"/>
  <c r="J168" i="1"/>
  <c r="K168" i="1"/>
  <c r="E169" i="1"/>
  <c r="E168" i="1" s="1"/>
  <c r="E161" i="1"/>
  <c r="E160" i="1" s="1"/>
  <c r="E166" i="1"/>
  <c r="E207" i="1"/>
  <c r="E206" i="1" s="1"/>
  <c r="K205" i="1"/>
  <c r="F55" i="1"/>
  <c r="G55" i="1"/>
  <c r="H55" i="1"/>
  <c r="I55" i="1"/>
  <c r="J55" i="1"/>
  <c r="K55" i="1"/>
  <c r="F77" i="1"/>
  <c r="G77" i="1"/>
  <c r="H77" i="1"/>
  <c r="I77" i="1"/>
  <c r="J77" i="1"/>
  <c r="K77" i="1"/>
  <c r="E82" i="1"/>
  <c r="E95" i="1"/>
  <c r="E94" i="1"/>
  <c r="E93" i="1"/>
  <c r="E124" i="1" l="1"/>
  <c r="J205" i="1"/>
  <c r="F202" i="1"/>
  <c r="G202" i="1"/>
  <c r="H202" i="1"/>
  <c r="I202" i="1"/>
  <c r="J202" i="1"/>
  <c r="K202" i="1"/>
  <c r="E153" i="1"/>
  <c r="E60" i="1"/>
  <c r="E59" i="1" s="1"/>
  <c r="F59" i="1"/>
  <c r="F54" i="1" s="1"/>
  <c r="G59" i="1"/>
  <c r="G54" i="1" s="1"/>
  <c r="H59" i="1"/>
  <c r="H54" i="1" s="1"/>
  <c r="I59" i="1"/>
  <c r="I54" i="1" s="1"/>
  <c r="J59" i="1"/>
  <c r="J54" i="1" s="1"/>
  <c r="K59" i="1"/>
  <c r="K54" i="1" s="1"/>
  <c r="J239" i="1"/>
  <c r="I205" i="1" l="1"/>
  <c r="J216" i="1"/>
  <c r="F216" i="1"/>
  <c r="G216" i="1"/>
  <c r="H216" i="1"/>
  <c r="I216" i="1"/>
  <c r="E223" i="1"/>
  <c r="H205" i="1" l="1"/>
  <c r="F23" i="1"/>
  <c r="G23" i="1"/>
  <c r="H23" i="1"/>
  <c r="I23" i="1"/>
  <c r="J23" i="1"/>
  <c r="K23" i="1"/>
  <c r="E27" i="1"/>
  <c r="F101" i="1"/>
  <c r="F76" i="1" s="1"/>
  <c r="G101" i="1"/>
  <c r="G76" i="1" s="1"/>
  <c r="H101" i="1"/>
  <c r="H76" i="1" s="1"/>
  <c r="I101" i="1"/>
  <c r="I76" i="1" s="1"/>
  <c r="K101" i="1"/>
  <c r="K76" i="1" s="1"/>
  <c r="J101" i="1"/>
  <c r="J76" i="1" s="1"/>
  <c r="G205" i="1" l="1"/>
  <c r="E205" i="1" l="1"/>
  <c r="F205" i="1"/>
  <c r="E238" i="1"/>
  <c r="E117" i="1"/>
  <c r="E173" i="1"/>
  <c r="E151" i="1"/>
  <c r="E81" i="1" l="1"/>
  <c r="E100" i="1"/>
  <c r="E58" i="1"/>
  <c r="E33" i="1"/>
  <c r="E32" i="1"/>
  <c r="E31" i="1"/>
  <c r="E30" i="1"/>
  <c r="E29" i="1"/>
  <c r="E104" i="1" l="1"/>
  <c r="E118" i="1" l="1"/>
  <c r="E116" i="1"/>
  <c r="E115" i="1"/>
  <c r="F240" i="1"/>
  <c r="G240" i="1"/>
  <c r="H240" i="1"/>
  <c r="I240" i="1"/>
  <c r="J240" i="1"/>
  <c r="K240" i="1"/>
  <c r="F213" i="1"/>
  <c r="F212" i="1" s="1"/>
  <c r="G213" i="1"/>
  <c r="G212" i="1" s="1"/>
  <c r="H213" i="1"/>
  <c r="H212" i="1" s="1"/>
  <c r="I213" i="1"/>
  <c r="I212" i="1" s="1"/>
  <c r="J213" i="1"/>
  <c r="J212" i="1" s="1"/>
  <c r="K213" i="1"/>
  <c r="K212" i="1" s="1"/>
  <c r="E78" i="1" l="1"/>
  <c r="E92" i="1"/>
  <c r="E91" i="1"/>
  <c r="E90" i="1"/>
  <c r="E89" i="1"/>
  <c r="E88" i="1"/>
  <c r="E87" i="1"/>
  <c r="E98" i="1"/>
  <c r="E97" i="1"/>
  <c r="E67" i="1"/>
  <c r="E66" i="1"/>
  <c r="E65" i="1" l="1"/>
  <c r="E45" i="1"/>
  <c r="E43" i="1"/>
  <c r="E24" i="1"/>
  <c r="E21" i="1"/>
  <c r="E17" i="1"/>
  <c r="E16" i="1" s="1"/>
  <c r="E247" i="1"/>
  <c r="E245" i="1" s="1"/>
  <c r="E152" i="1"/>
  <c r="E150" i="1"/>
  <c r="E149" i="1"/>
  <c r="E148" i="1"/>
  <c r="E147" i="1"/>
  <c r="E146" i="1"/>
  <c r="E145" i="1"/>
  <c r="E143" i="1"/>
  <c r="E142" i="1"/>
  <c r="E141" i="1"/>
  <c r="E140" i="1"/>
  <c r="E139" i="1"/>
  <c r="E137" i="1"/>
  <c r="E135" i="1"/>
  <c r="E134" i="1"/>
  <c r="E130" i="1"/>
  <c r="E74" i="1"/>
  <c r="E22" i="1"/>
  <c r="E36" i="1"/>
  <c r="E50" i="1"/>
  <c r="E49" i="1"/>
  <c r="E48" i="1"/>
  <c r="E47" i="1"/>
  <c r="E46" i="1"/>
  <c r="E20" i="1" l="1"/>
  <c r="E86" i="1" l="1"/>
  <c r="E133" i="1"/>
  <c r="K131" i="1"/>
  <c r="K128" i="1" s="1"/>
  <c r="F174" i="1"/>
  <c r="F159" i="1" s="1"/>
  <c r="G174" i="1"/>
  <c r="G159" i="1" s="1"/>
  <c r="H174" i="1"/>
  <c r="H159" i="1" s="1"/>
  <c r="I174" i="1"/>
  <c r="I159" i="1" s="1"/>
  <c r="J174" i="1"/>
  <c r="J159" i="1" s="1"/>
  <c r="K174" i="1"/>
  <c r="K159" i="1" s="1"/>
  <c r="E177" i="1"/>
  <c r="E176" i="1"/>
  <c r="F258" i="1"/>
  <c r="F257" i="1" s="1"/>
  <c r="F256" i="1" s="1"/>
  <c r="F215" i="1"/>
  <c r="F204" i="1" s="1"/>
  <c r="F183" i="1"/>
  <c r="F178" i="1" s="1"/>
  <c r="F73" i="1"/>
  <c r="F61" i="1" s="1"/>
  <c r="F18" i="1"/>
  <c r="F16" i="1"/>
  <c r="F15" i="1" l="1"/>
  <c r="F51" i="1"/>
  <c r="F14" i="1" s="1"/>
  <c r="K112" i="1"/>
  <c r="G136" i="1" l="1"/>
  <c r="G194" i="1"/>
  <c r="G195" i="1"/>
  <c r="E195" i="1" s="1"/>
  <c r="G138" i="1"/>
  <c r="E138" i="1" s="1"/>
  <c r="G196" i="1"/>
  <c r="E196" i="1" s="1"/>
  <c r="G183" i="1"/>
  <c r="H183" i="1"/>
  <c r="H178" i="1" s="1"/>
  <c r="I183" i="1"/>
  <c r="I178" i="1" s="1"/>
  <c r="J183" i="1"/>
  <c r="J178" i="1" s="1"/>
  <c r="K183" i="1"/>
  <c r="K178" i="1" s="1"/>
  <c r="E189" i="1"/>
  <c r="E164" i="1"/>
  <c r="G190" i="1" l="1"/>
  <c r="E194" i="1"/>
  <c r="E190" i="1" s="1"/>
  <c r="G128" i="1"/>
  <c r="G112" i="1" s="1"/>
  <c r="E136" i="1"/>
  <c r="G178" i="1"/>
  <c r="E129" i="1"/>
  <c r="E243" i="1" l="1"/>
  <c r="E242" i="1"/>
  <c r="E144" i="1"/>
  <c r="E241" i="1" l="1"/>
  <c r="E240" i="1" s="1"/>
  <c r="E165" i="1"/>
  <c r="E163" i="1" s="1"/>
  <c r="E171" i="1"/>
  <c r="E170" i="1" s="1"/>
  <c r="E64" i="1" l="1"/>
  <c r="H62" i="1"/>
  <c r="G73" i="1"/>
  <c r="G61" i="1" s="1"/>
  <c r="G51" i="1" s="1"/>
  <c r="H73" i="1"/>
  <c r="I73" i="1"/>
  <c r="I61" i="1" s="1"/>
  <c r="I51" i="1" s="1"/>
  <c r="J73" i="1"/>
  <c r="J61" i="1" s="1"/>
  <c r="J51" i="1" s="1"/>
  <c r="K73" i="1"/>
  <c r="K61" i="1" s="1"/>
  <c r="K51" i="1" s="1"/>
  <c r="E75" i="1"/>
  <c r="E40" i="1"/>
  <c r="E39" i="1" s="1"/>
  <c r="H61" i="1" l="1"/>
  <c r="E25" i="1"/>
  <c r="E26" i="1"/>
  <c r="E62" i="1"/>
  <c r="K258" i="1"/>
  <c r="K257" i="1" s="1"/>
  <c r="K256" i="1" s="1"/>
  <c r="K216" i="1"/>
  <c r="K215" i="1" s="1"/>
  <c r="K204" i="1" s="1"/>
  <c r="K18" i="1"/>
  <c r="K16" i="1"/>
  <c r="G258" i="1"/>
  <c r="G257" i="1" s="1"/>
  <c r="G256" i="1" s="1"/>
  <c r="H258" i="1"/>
  <c r="H257" i="1" s="1"/>
  <c r="H256" i="1" s="1"/>
  <c r="I258" i="1"/>
  <c r="I257" i="1" s="1"/>
  <c r="I256" i="1" s="1"/>
  <c r="J258" i="1"/>
  <c r="J257" i="1" s="1"/>
  <c r="J256" i="1" s="1"/>
  <c r="K15" i="1" l="1"/>
  <c r="K14" i="1" s="1"/>
  <c r="E23" i="1"/>
  <c r="E109" i="1"/>
  <c r="E108" i="1"/>
  <c r="E107" i="1"/>
  <c r="E85" i="1"/>
  <c r="E111" i="1"/>
  <c r="E110" i="1" s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181" i="1"/>
  <c r="E180" i="1"/>
  <c r="E70" i="1"/>
  <c r="E72" i="1"/>
  <c r="E71" i="1"/>
  <c r="J215" i="1"/>
  <c r="J204" i="1" s="1"/>
  <c r="I215" i="1"/>
  <c r="I204" i="1" s="1"/>
  <c r="G215" i="1"/>
  <c r="G204" i="1" s="1"/>
  <c r="H215" i="1"/>
  <c r="H204" i="1" s="1"/>
  <c r="E203" i="1"/>
  <c r="E202" i="1" s="1"/>
  <c r="E188" i="1"/>
  <c r="E187" i="1"/>
  <c r="E186" i="1"/>
  <c r="E185" i="1"/>
  <c r="E184" i="1"/>
  <c r="E179" i="1" l="1"/>
  <c r="E69" i="1"/>
  <c r="E183" i="1"/>
  <c r="E258" i="1"/>
  <c r="E257" i="1" s="1"/>
  <c r="E256" i="1" s="1"/>
  <c r="G16" i="1"/>
  <c r="H16" i="1"/>
  <c r="I16" i="1"/>
  <c r="J16" i="1"/>
  <c r="G18" i="1"/>
  <c r="H18" i="1"/>
  <c r="I18" i="1"/>
  <c r="J18" i="1"/>
  <c r="E234" i="1"/>
  <c r="E235" i="1"/>
  <c r="E236" i="1"/>
  <c r="E237" i="1"/>
  <c r="E239" i="1"/>
  <c r="E218" i="1"/>
  <c r="E219" i="1"/>
  <c r="E220" i="1"/>
  <c r="E221" i="1"/>
  <c r="E222" i="1"/>
  <c r="E224" i="1"/>
  <c r="E225" i="1"/>
  <c r="E226" i="1"/>
  <c r="E227" i="1"/>
  <c r="E228" i="1"/>
  <c r="E229" i="1"/>
  <c r="E230" i="1"/>
  <c r="E231" i="1"/>
  <c r="E232" i="1"/>
  <c r="E233" i="1"/>
  <c r="E217" i="1"/>
  <c r="H15" i="1" l="1"/>
  <c r="G15" i="1"/>
  <c r="G14" i="1" s="1"/>
  <c r="E178" i="1"/>
  <c r="I15" i="1"/>
  <c r="I14" i="1" s="1"/>
  <c r="J15" i="1"/>
  <c r="J14" i="1" s="1"/>
  <c r="E216" i="1"/>
  <c r="E215" i="1" s="1"/>
  <c r="E114" i="1"/>
  <c r="E113" i="1" s="1"/>
  <c r="H131" i="1"/>
  <c r="H128" i="1" s="1"/>
  <c r="E73" i="1"/>
  <c r="E61" i="1" s="1"/>
  <c r="E175" i="1"/>
  <c r="E174" i="1" s="1"/>
  <c r="E159" i="1" s="1"/>
  <c r="E214" i="1"/>
  <c r="E213" i="1" s="1"/>
  <c r="E212" i="1" s="1"/>
  <c r="E106" i="1"/>
  <c r="E105" i="1" s="1"/>
  <c r="E103" i="1"/>
  <c r="E102" i="1"/>
  <c r="E77" i="1"/>
  <c r="E84" i="1"/>
  <c r="E83" i="1" s="1"/>
  <c r="E44" i="1"/>
  <c r="E42" i="1" s="1"/>
  <c r="E204" i="1" l="1"/>
  <c r="H112" i="1"/>
  <c r="H51" i="1" s="1"/>
  <c r="H14" i="1" s="1"/>
  <c r="E101" i="1"/>
  <c r="E76" i="1" s="1"/>
  <c r="E132" i="1"/>
  <c r="E34" i="1"/>
  <c r="E35" i="1"/>
  <c r="E28" i="1" l="1"/>
  <c r="E131" i="1"/>
  <c r="E128" i="1" s="1"/>
  <c r="E112" i="1" l="1"/>
  <c r="E56" i="1"/>
  <c r="E55" i="1" s="1"/>
  <c r="E54" i="1" s="1"/>
  <c r="E51" i="1" l="1"/>
  <c r="E19" i="1"/>
  <c r="E18" i="1" s="1"/>
  <c r="E15" i="1" l="1"/>
  <c r="E248" i="1"/>
  <c r="E14" i="1" l="1"/>
</calcChain>
</file>

<file path=xl/comments1.xml><?xml version="1.0" encoding="utf-8"?>
<comments xmlns="http://schemas.openxmlformats.org/spreadsheetml/2006/main">
  <authors>
    <author>Автор</author>
  </authors>
  <commentList>
    <comment ref="H40" authorId="0">
      <text>
        <r>
          <rPr>
            <b/>
            <sz val="9"/>
            <color indexed="81"/>
            <rFont val="Tahoma"/>
            <family val="2"/>
            <charset val="204"/>
          </rPr>
          <t>mgelova: Авторски надзор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<sst xmlns="http://schemas.openxmlformats.org/spreadsheetml/2006/main" count="398" uniqueCount="251">
  <si>
    <t xml:space="preserve">СТРОИТЕЛСТВО, ОСНОВЕН РЕМОНТ И ПРИДОБИВАНЕ </t>
  </si>
  <si>
    <t>Наименование и местонахождение на обектите</t>
  </si>
  <si>
    <t>Год.  начало</t>
  </si>
  <si>
    <t>Преходен остатък целева</t>
  </si>
  <si>
    <t>Собствени БС</t>
  </si>
  <si>
    <t>Средства ЕС</t>
  </si>
  <si>
    <t>Други източници</t>
  </si>
  <si>
    <t>Год.    край</t>
  </si>
  <si>
    <t xml:space="preserve">  Параграф 5100: Основен ремонт </t>
  </si>
  <si>
    <t xml:space="preserve">    Функция 02: Отбрана и сигурност</t>
  </si>
  <si>
    <t>Аварийно-възстановителни работи по обслужващ път за пречиствателна станция за отпадни води "Яйцето", к.к."Боровец", община Самоков</t>
  </si>
  <si>
    <t xml:space="preserve">    Функция 03: Образование</t>
  </si>
  <si>
    <t xml:space="preserve">    Функция 05: Социално осигуряване, подпомагане и грижи</t>
  </si>
  <si>
    <t xml:space="preserve">    Функция 06: Жилищно строителство, благоустройство, комунално стопанство и опазване на околната среда</t>
  </si>
  <si>
    <t>Реконструкция на вътрешна водопроводна мрежа в с.Продановци, община Самоков</t>
  </si>
  <si>
    <t xml:space="preserve">Реконструкция на вътрешна водопроводна мрежа на с.Широки дол </t>
  </si>
  <si>
    <t xml:space="preserve">    Функция 07: Почивно дело, култура, религиозни дейности</t>
  </si>
  <si>
    <t xml:space="preserve">    Функция 08: Икономически дейности и услуги</t>
  </si>
  <si>
    <t xml:space="preserve">  Параграф 5200: Придобиване на дълготрайни материални активи</t>
  </si>
  <si>
    <t>5201 Придобиване на компютри и хардуер</t>
  </si>
  <si>
    <t>5203 Придобиване на друго оборудване, машини и съоръжения</t>
  </si>
  <si>
    <t>5205 Придобиване на стопански инвентар</t>
  </si>
  <si>
    <t xml:space="preserve">   Функция 02: Отбрана и сигурност</t>
  </si>
  <si>
    <t>5206 Изграждане на инфраструктурни обекти</t>
  </si>
  <si>
    <t xml:space="preserve"> 5219 Придобиване на други ДМА</t>
  </si>
  <si>
    <t xml:space="preserve">   Функция 03: Образование</t>
  </si>
  <si>
    <t xml:space="preserve">         5204 Придобиване на транспортни средства</t>
  </si>
  <si>
    <t>Инвестиционен проект за възстановяване и обновяване на съществуваща еко-пътека, разположена в ПИ 65231.918.58 по кадастралната карта на к.к."Боровец", община Самоков</t>
  </si>
  <si>
    <t>Обособяване на велоалея по ул."Грънчар" в обхвата между ул. "Христо Йовевич" до връзка с велоалея по ул. "Софийско шосе" (ОТ763-ОТ760а-ОТ758а-ОТ757а-ОТ756-ОТ756а-ОТ751а) на гр. Самоков</t>
  </si>
  <si>
    <t>Технически проект за реконструкция на уличен водопровод по ул. „Искър“ - част от път SFO2576 в обхвата от съществуващ водопровод при ОТ178 и трасе ОТ178-ОТ149-ОТ148-ОТ411-ОТ138-ОТ136-ОТ132-ОТ402-ОТ128а-ОТ129а-ОТ224-ОТ223-ОТ333-ОТ234-ОТ235-ОТ347 до пресвързване към съществуващ водопровод  при ОТ437 в с.Говедарци, общ.Самоков</t>
  </si>
  <si>
    <t>Технически проект за реконструкция на уличен водопровод по „ул.“1-ва“  в обхвата между ОТ31-ОТ37-ОТ36-ОТ48-ОТ50-ОТ147-ОТ55а-ОТ55-ОТ86-ОТ87-ОТ94б-ОТ92а до пресвързване към съществуващ водoпровод след мост над р.Бели Искър при 116а в с.Бели Искър, общ.Самоков</t>
  </si>
  <si>
    <t>Технически проект за изграждане на велоалея гр.Самоков- с.Доспей</t>
  </si>
  <si>
    <t>Проектиране на втора клетка за депониране на отпадъци- ОП "Регионален център за управление на отпадъците", гр.Самоков</t>
  </si>
  <si>
    <t>Функция 07: Почивно дело, култура, религиозни дейности</t>
  </si>
  <si>
    <t xml:space="preserve">         Функция 08: Икономически дейности и услуги</t>
  </si>
  <si>
    <t xml:space="preserve">  Параграф 5300: Придобиване на нематериални дълготрайни активи</t>
  </si>
  <si>
    <t xml:space="preserve">    Функция 01: Общи държавни служби</t>
  </si>
  <si>
    <t>5301 Придобиване на програмни продукти и лицензи за програмни продукти</t>
  </si>
  <si>
    <t>Проект "Устойчиво енергийно обновяване чрез внедряване на мерки за енергийна ефективност в Многофамилна сграда СС "Блок 12, кв.Самоково", гр.Самоков</t>
  </si>
  <si>
    <t>Видеонаблюдение на територията на община Самоков</t>
  </si>
  <si>
    <t>Основен ремонт на общински път SFO2571 /III-181, Железница - п.к. Алино/ - Ковачевци - Ярлово в участъка от км 0+000 до км 4+800</t>
  </si>
  <si>
    <t>Основен ремонт на общински път SFO2579 /II-82, Самоков-София/-Горни Окол-Долни Окол-/II-82/  в участъка от км 0+000   до км 9+819,63/ Граница с Област София град/</t>
  </si>
  <si>
    <t xml:space="preserve"> Разходи през 2026г.</t>
  </si>
  <si>
    <t>2025/2026</t>
  </si>
  <si>
    <t>Интериорен проект за представително фоайе на партерно ниво в административната сграда на община Самоков., гр.Самоков</t>
  </si>
  <si>
    <t>2024/2026</t>
  </si>
  <si>
    <t>Технически проект за "Пешеходна зона по републикански път II-82 София-Самоков-Боровец-Костенец в обхвата на от403-от401-от369 по регулационния план на к.к.Боровец", гр.Самоков</t>
  </si>
  <si>
    <t>Технически проект за "Пешеходна зона по съществуващ път с от 369-от373-от385 /от кръстовището на път II-82 Самоков-Боровец-Костенец при от 369 до край на съществуваща екопътека по друг проект при от 385/ по регулационния план на к.к.Боровец, гр.Самоков</t>
  </si>
  <si>
    <t>Технически проект за "Пешеходна зона по съществуващ път с трасе от403-от407-от408-от410а-от413-от420-от429-от451-от432 /от кръстовището с път II-82 София-Самоков-Боровец-Костенец при от403 до хотел Еуфория/по регулационния план на к.к.Боровец, гр.Самоков</t>
  </si>
  <si>
    <t>Технически проект за алейно осветление на велоалея, разположена в ПИ 65231.908.2 и подход към паркинг в ПИ 65231.908.20, гр.Самоков</t>
  </si>
  <si>
    <t>Технически проект за улична канализация – отвеждащ канал от съществуваща преливна шахта в кръстовището на ул“Македония“ и бул.“Искър“ и трасе по ул.“Искър“ в обхвата ОТ1419-ОТ111-ОТ114-ОТ117-ОТ1387а до заустването му в същ. уличен канал при кръстовището с ул.“Търговска“., гр.Самоков</t>
  </si>
  <si>
    <t>Закупуване на 1бр. Микробус - Дом за стари хора " с.Ковачевци</t>
  </si>
  <si>
    <t>Закупуване на 1бр. Микробус - ДЦДМУ</t>
  </si>
  <si>
    <t>Контейнер административна сграда - Дом за стари хора, гр.Самоков</t>
  </si>
  <si>
    <t>Обособяване на велоалея по ул."Македония" (част от път SFO2572) в обхвата между табела вход/изход на гр.Самоков и кръстовище с ул."Грънчар" (по проект за пред инвестиционно проучване) и по ул."Рилска малина" (част от път SFO2576) в обхвата от кръстовището на ул."Македония" до разклона на с.Доспей, гр.Самоков</t>
  </si>
  <si>
    <t>Доизграждане на водопроводната мрежа на с.Райово, община Самоков (Доизграждане на водопроводна мрежа в с.Райово, община Самоков - 1-ви етап, участък десен бряг на р.Палакария) - стр.надзор, инв.контрол, авторски надзор</t>
  </si>
  <si>
    <t>ПП "Грижовен интелект" - Асистентска подкрепа</t>
  </si>
  <si>
    <t>Закупуване на картини с художествена стойност - ГИМ</t>
  </si>
  <si>
    <t>Технически проект за улична водопроводна мрежа на територията на гр.Самоков (I етап от приет трети вариант на проект за "Прединвестиционно проучване за хидравличен модел - гр.Самоков, гр.Самоков)</t>
  </si>
  <si>
    <t>Геодезическо заснемане и изготвяне на проект за паркинг в междублоковото пространство  - източно от блок 37 в кв.Самоково</t>
  </si>
  <si>
    <t>Геодезическо заснемане и изготвяне на проект за вертикална планировка (облагородяване и паркинг) в междублоковото пространство - източно от блок 34 в кв.Самоково</t>
  </si>
  <si>
    <t>Направа на геодезическо заснемане и изготвяне на проект за хоризонтална маркировка и вертикална сигнализация в междублоковото пространство - ПИ 65231.914.257 и 65231.914.255 в кв.Самоково, гр.Самоков</t>
  </si>
  <si>
    <t>Проект "Мерки за изграждане, разширяване и/или надграждане на общински/регионални системи за разделно събиране и рециклиране на биоразградими отпадъци"</t>
  </si>
  <si>
    <t>ПУП-ИПРЗ и баланс на територията за кв.63, ПИ 15285.7.339 по кадастралната карта, с.Говедарци</t>
  </si>
  <si>
    <t>ПУП-ИПРЗ за ПИ 46276.3.43, 46276.3.44 кв.7,парцел 3, с.Мала Църква</t>
  </si>
  <si>
    <t>ПУП-ИПР за ПИ 46276.7.87,кв.45, озеленяване, с.Мала Църква</t>
  </si>
  <si>
    <t>ПУП - ИПРЗ за детски дом в ПИ 61604.52.359, УПИ V, кв.52- с.Радуил, община Самоков</t>
  </si>
  <si>
    <t>ПУП-ИПРЗ за ПИ 65231.901.175 и ПИ 23491.8.388 - (индустриален парк ), гр.Самоков</t>
  </si>
  <si>
    <t>ПУП-ИПРЗ за паркоустройство и благоустройство на крайречен парк "Искър" (III-ти етап), ПИ 65231.914.365; 65231.914.93; 65231.914.371 по кадастралната карта, гр.Самоков</t>
  </si>
  <si>
    <t>ПУП-ИПРЗ за ПИ 23491.7.205 и ПИ 23491.7.203, с.Драгушиново, гр.Самоков</t>
  </si>
  <si>
    <t>ПУП-ИПРЗ за ПИ 65231.901.176; ПИ 65231.901.179 , ПИ 65231.901.189,ПИ 65231.901.186 на КККР Самоков</t>
  </si>
  <si>
    <t>ПУП-ИПРЗ за ПИ 65231.901.178, гр.Самоков</t>
  </si>
  <si>
    <t>ПУП-ИПРЗ за кв.29 и кв.30, ПИ 65231.920.334, 65231.920.290, 65231.920.501, 65231.920.347, 65231.920.229, к.к.Боровец в границите на ОУП, община Самоков</t>
  </si>
  <si>
    <t>Изменение на ОУП и ПУП- ИПРЗ за ПИ 65231.913.636, ПИ 65231.913.287, ПИ 65231.913.303 - гр.Самоков, гр.Самоков</t>
  </si>
  <si>
    <t>НА НЕМАТЕРИАЛНИ ДЪЛГОТРАЙНИ АКТИВИ ПРЕЗ 2026г.</t>
  </si>
  <si>
    <t>ПУП-ИПРЗ за ПИ 65231.917.466, м.Луковица, община Самоков</t>
  </si>
  <si>
    <t>ПУП-ИПРЗ УПИ 1 - кв.209 ОЖС</t>
  </si>
  <si>
    <t>ПУП-ИПРЗ - кв.310, гр.Самоков</t>
  </si>
  <si>
    <t>ПУП - ПРЗ, с.Радуил, община Самоков</t>
  </si>
  <si>
    <t>ПУП - ИПРЗ Белчин Бани - промяна по  решение на СОС за 4бр. Квартала, Белчин Бани</t>
  </si>
  <si>
    <t>Кооперативен пазар гр.Самоков - 3 варианта за концепции, обемнопространствено решение и окрупнена количествена сметка по избрания вариант, гр.Самоков</t>
  </si>
  <si>
    <t>Изработване на ОУП на община Самоков, включващ екологична оценка и оценка за съвместимост, гр.Самоков</t>
  </si>
  <si>
    <t>Детска площадка в УПИ I за училище и детска градина, кв.3 по плана на с.Радуил, П.И. 61604.1.103, Община Самоков</t>
  </si>
  <si>
    <t>Проектиране и изграждане на детска площадка за деца от 3 до 12 годишна възраст в "Туристическата градина"- гр.Самоков</t>
  </si>
  <si>
    <t>Проектиране и изграждане на детска площадка за деца от 3 до 12 годишна възраст до стадион "Спартак"- гр.Самоков</t>
  </si>
  <si>
    <t>Проектиране и изграждане на детска площадка за деца от 3 до 12 годишна възраст в центъра на с.Драгушиново, община Самоков</t>
  </si>
  <si>
    <t>Обособяване на велоалея по ул."Софийско шосе" (част от път II-82) в обхвата между ул."Христо Йовевич" и съществуваща улица при ОТ 3000 (ОТ751А-ОТ750-ОТ748-ОТ747-ОТ745-ОТ744в-ОТ3000), по улица "Христо Йовевич" в обхвата между ул. "Грънчар" и ул. "Софийско шосе" ( ОТ 782-ОТ781-ОТ781а-ОТ780-ОТ789-ОТ763) ипо ул. "Грънчар" между ул. "Македония" и ул. "Христо Йовевич" (ОТ765-ОТ764-ОТ763),  гр. Самоков</t>
  </si>
  <si>
    <t>2024/2027</t>
  </si>
  <si>
    <t>2026-2027</t>
  </si>
  <si>
    <t>Модернизация и ремонт на съществуващ лекоатлетически стадион-лекоатлетическа писта и съоръжения за лекоатлетически дисциплини, гр.Самоков</t>
  </si>
  <si>
    <t>5309 Придобиване на други ДМА</t>
  </si>
  <si>
    <t>2025 /2026</t>
  </si>
  <si>
    <t>Зарядни станции (5 бр.) по проект "Община Самоков с още една крачка към опазване на природата"</t>
  </si>
  <si>
    <t>Електронни инф.табла на съществ. спирки по проект "Община Самоков с още една крачка към опазване на природата"</t>
  </si>
  <si>
    <t>5219 Придобиване на други ДМА</t>
  </si>
  <si>
    <t>Закупуване на автобусни спирки за общ.Самоков</t>
  </si>
  <si>
    <t>Доставка и монтиране на паркови елементи, ударопоглъщаща настилка за детски площадки, детски и спортни съоръжения на територията на община Самоков</t>
  </si>
  <si>
    <t>Инженеринг - проектиране, СМР и авторски надзор за обект "Основен ремонт и обновяване на училищно общежитие към Спортно училище "Никола Велчев", гр.Самоков</t>
  </si>
  <si>
    <t>2025/ 2026</t>
  </si>
  <si>
    <t>2024/ 2026</t>
  </si>
  <si>
    <t>Изграждане на физкултурен салон към ОБУ "Неофит Рилски" в УПИ VIII - за училище , кв.17 с идентификатор 65231.903.366  по КК на гр.Самоков</t>
  </si>
  <si>
    <t>Закупуване на професионална сушилня в училищно общежитие към Спортно училище "Никола Велчев", гр.Самоков</t>
  </si>
  <si>
    <t>Закупуване на 1 бр. каландър в училищно общежитие към Спортно училище "Никола Велчев", гр.Самоков</t>
  </si>
  <si>
    <t>Изготвяне на технически проект на нова сграда за детска градина и проект за премахване на съществуваща сграда в ПИ 15285.7.61- двора на ДГ "Незабравка" в с.Говедарци, община Самоков</t>
  </si>
  <si>
    <t>Инвестиционен проект и авторски надзор за спортна площадка в училищния двор на ОБУ "Неофит Рилски'' гр.Самоков</t>
  </si>
  <si>
    <t>Полагане на асфалтобетонова настилка за улично платно и тротоар о.т.96б, о.т.102в, о.т.102г и от о.т.102б, о.т.102г, о.т.102а до о.т.102 в кв.15- гр.Самоков (АНЕКС)</t>
  </si>
  <si>
    <t>5206: Изграждане на инфраструктурни обекти</t>
  </si>
  <si>
    <t xml:space="preserve">Работен проект за вътрешен ремонт в сграда- Културен дом с идентификатор: 65231.911.83.2 по кадастралната карта на гр.Самоков </t>
  </si>
  <si>
    <t>Хардуерно оборудване в ел.автобуси по проект "Община Самоков с още една крачка към опазване на природата"</t>
  </si>
  <si>
    <t>Система електронно таксуване по проект "Община Самоков с още една крачка към опазване на природата"</t>
  </si>
  <si>
    <t>Проект "Устойчиво енергийно обновяване чрез внедряване на мерки за енергийна ефективност в Многофамилна сграда СС "Блок 2,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</si>
  <si>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7,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</si>
  <si>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9,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</si>
  <si>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27,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</si>
  <si>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28,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</si>
  <si>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29,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</si>
  <si>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30,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</si>
  <si>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34,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</si>
  <si>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35,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</si>
  <si>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37,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</si>
  <si>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38,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</si>
  <si>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39,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</si>
  <si>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Васил Левски", кв. Възраждане, гр.Самоков</t>
  </si>
  <si>
    <t>Проект "Устойчиво енергийно обновяване чрез внедряване на мерки за енергийна ефективност в Многофамилна жилищна сграда СС "Ж.К. Албена", гр.Самоков</t>
  </si>
  <si>
    <t>Детска площадка - ЦСРИ, Самоков</t>
  </si>
  <si>
    <t>2025-2026</t>
  </si>
  <si>
    <t>Закупуване на климатици 61 бр. за дом за стари хора "сем. Д-р Калинкови" гр. Самоков</t>
  </si>
  <si>
    <t>Закупуване на каландър за гладене за дом за стари хора  "сем. Д-р Калинкови", гр. Самоков</t>
  </si>
  <si>
    <t>Закупуване на професионална пералня машина за дом за стари хора  "сем. Д-р Калинкови", гр. Самоков</t>
  </si>
  <si>
    <t>Ремонт на тротоарна настилка в обхвата ОТ7-ОТ6-ОТ4-ОТ207-ОТ3 (улица от разклона на републикански път II-82 пред ОУ "Христо Смирненски" до републикански път II-82)- двустранно, (източен и западен тротоар)  в с.Радуил, община Самоков, гр.Самоков - СН ДДС</t>
  </si>
  <si>
    <t>Ремонт на тротоарна настилка по ул.“Васил Левски“ - едностранно западен тротоар в обхвата от кръстовището с ул.““Македония“ до кръстовището с ул.“Хан Кубрат“ (ОТ416а-43) в гр.Самоков, общ.Самоков“, гр.Самоков - I етап - СН ДДС</t>
  </si>
  <si>
    <t>Ремонт на тротоарна настилка по ул.“Хан Кубрат“ - двустранно (северен и южен тротоар) в обхвата от кръстовището с ул.“Васил Левски“ до кръстовището с ул.“Отец Паисий“, (ОТ43- ОТ111-ОТ338) в гр.Самоков, общ.Самоков - СН ДДС</t>
  </si>
  <si>
    <t>Ремонт на тротоарна настилка по ул.“Търговска“ - двустранно (северен и южен тротоар) в обхвата от кръстовището с ул.“Христо Зографски“ до кръстовището с ул.“България“, (ОТ296-ОТ286-ОТ255), в гр.Самоков, общ.Самоков - СН ДДС</t>
  </si>
  <si>
    <t>Ремонт на тротоарна настилка по ул.“Македония“ - едностранно северен тротоар в обхвата от кръстовището с ул.“Житна Чаршия“ до кръстовището с ул.“Васил Левски“ (ОТ514-ОТ83- ОТ82-ОТ81-ОТ48) включващ и западен тротоар на общински паркинг в гр.Самоков, общ.Самоков - СН ДДС</t>
  </si>
  <si>
    <t xml:space="preserve">  Параграф 5500: Капиталови трансфери </t>
  </si>
  <si>
    <t>55-04 Капиталови трансфери за домакинствата</t>
  </si>
  <si>
    <t xml:space="preserve"> 5202 Придобиване на сгради</t>
  </si>
  <si>
    <t>Средства по Приложение 3 по чл.107 от ЗДБ</t>
  </si>
  <si>
    <t>Система за автоматично определяне мястото и движението на превозното средство - Проект "Самоков с още една крачка към опазване на природата"</t>
  </si>
  <si>
    <t>„Изготвяне на проект за отопление, вентилация и климатизация” за Градски исторически музей, гр.Самоков</t>
  </si>
  <si>
    <t>Проект за ремонт на червения мост</t>
  </si>
  <si>
    <t>2 броя колонен климатик - общинска библиотека</t>
  </si>
  <si>
    <t>3 бр. багажник за ски тип "Клетка"</t>
  </si>
  <si>
    <t>5 бр. проекти за Постоянна организация на движението във връзка с внедряване на Генерален план за движение на гр. Самоков и промяна на посоката на движение</t>
  </si>
  <si>
    <t>Закупуване на произведение на изкуството - дървопластика - Градски исторически музей, гр.Самоков</t>
  </si>
  <si>
    <t>Фотографски архив на Ангел Димитров Хаджимитов - ГИМ</t>
  </si>
  <si>
    <t>Целева субсидия</t>
  </si>
  <si>
    <t>Комбинирано съоръжение с рампа - ЦСРИ, Самоков</t>
  </si>
  <si>
    <t>Технически проект за светофарна уредба на кръстовище ул.Вардар - ул.Искър, гр.Самоков</t>
  </si>
  <si>
    <t>Проектиране  на открит склад за временно съхранение на разделно събирани отпадъци, гр.Самоков</t>
  </si>
  <si>
    <t>3 броя колонен климатик - механизъм лична помощ</t>
  </si>
  <si>
    <t>Компютърна конфигурация 4 бр. - ЦОП</t>
  </si>
  <si>
    <t>Щипка за товарене на отрязани клони, храсти и дървета/прикрепена към камион с кран/ - ОП"СРО"</t>
  </si>
  <si>
    <t>Дистанционно управление на крана, монтиран на товарен автомобил самосвал "МАН" - ОП"СРО"</t>
  </si>
  <si>
    <t>Бойлер за свързване с газова инсталация - ДГ "Зорница"</t>
  </si>
  <si>
    <t>Домофонна система - ДГ "Самоково"</t>
  </si>
  <si>
    <t>Закупуване на 2 бр. високопроходима техника (2 бр. АТВ) за доброволческо формирование</t>
  </si>
  <si>
    <t>Закупуване станция по телемедицина по проект в Дом за стари хора - гр.Самоков</t>
  </si>
  <si>
    <t>Закупуване на професионална сушилня за дом за стари хора  "сем. Д-р Калинкови", гр. Самоков</t>
  </si>
  <si>
    <t>Компютърна конфигурация 4 бр. - ДЦДМУ</t>
  </si>
  <si>
    <t>Закупуване на апарат за високочестотна рехабилитация - ДЦДМУ</t>
  </si>
  <si>
    <t>Закупуване на апарати за пасивно раздвижване - 1 бр. за ЦСРИ и 1 бр. за ДЦДМУ</t>
  </si>
  <si>
    <t>Закупуване на кушетки за рехабилитация - 1 бр. за ЦСРИ и 1 бр. за ДЦДМУ</t>
  </si>
  <si>
    <t>Изграждане на видеонаблюдение - ДЦДМУ</t>
  </si>
  <si>
    <t>Лаптоп 2 бр. -  Дом за стари хора  "сем. Д-р Калинкови", гр. Самоков</t>
  </si>
  <si>
    <t>Мултифункционално устройство - Дом за стари хора  "сем. Д-р Калинкови", гр. Самоков</t>
  </si>
  <si>
    <t>Изготвяне на технически проект за тротоарна настилка по ул.1 от о.т.110, през о.т.120, 119, 127, 136, 134 до о.т.135, с. Широки дол, община Самоков</t>
  </si>
  <si>
    <t>Многофункционална мотометачна машина - ОП "СРО"</t>
  </si>
  <si>
    <t>Технически проект за изграждане на улично осветление по съществуваща улица с от537А-от2010-от2012-от2014-от2015-от2016, гр.Самоков</t>
  </si>
  <si>
    <t>Технически проект за изграждане на улично осветление на съществуващ път, разположен в ПИ 65231.913.554 и ПИ 65231.913.555 / път с от573а-от573б-от573/ в гр.Самоков</t>
  </si>
  <si>
    <t>Реконструкция на съществуваща светофарна уредба на кръстовището на ул."Македония" и бул."Искър" в гр.Самоков</t>
  </si>
  <si>
    <t>Реконструкция на съществуваща светофарна уредба на кръстовището на бул."Искър" и ул."Баба Фота" в гр.Самоков</t>
  </si>
  <si>
    <t>Реконструкция на съществуваща светофарна уредба на кръстовището на ул."Македония" и ул."Преспа" в гр.Самоков</t>
  </si>
  <si>
    <t xml:space="preserve">Реконструкция на инженерната инфраструктура, нова пътна настилка и реконструкция на тротоарни настилки по ул."Отец Паисий" с начало съществуващ водопровод по ул."Захари Хаджигюров" и трасе в обхвата на ОТ973а-ОТ380-ОТ379-ОТ377-ОТ376-ОТ374-ОТ351-ОТ350-ОТ22-ОТ133-ОТ19-ОТ152 до кръстовището с ул."Търговска" в гр.Самоков    </t>
  </si>
  <si>
    <t>ПУП - ИПРЗ за кв.33 - гр.Самоков, гр.Самоков</t>
  </si>
  <si>
    <t>ПУП - ИПРЗ за районен съд- Самоков в УПИ II, кв.86 с идентификатор 65231.906.272 по кадастралната карта, гр.Самоков</t>
  </si>
  <si>
    <t>Изменение на ОУП и ПУП - ИПРЗ за УПИ I, кв.348, - гр.Самоков, гр.Самоков</t>
  </si>
  <si>
    <t>ПУП-ИПРЗ за УПИ II, кв.51 за градина, с.Рельово</t>
  </si>
  <si>
    <t>Закупуване на подопочистваща машина</t>
  </si>
  <si>
    <t>ПУП-ПЗ на ПИ 65231.916.373 за открити спортни обекти по кадастралната карта на гр. Самоков</t>
  </si>
  <si>
    <t>Изработване на проект за модернизиране на детска площадка "Тотка", гр.Самоков</t>
  </si>
  <si>
    <t>Обезп.билетен и контролен център по проект "Община Самоков с още една крачка към опазване на природата"</t>
  </si>
  <si>
    <t>Електромобил CAVAN Lefu - Проект "Закупуване на електрически превозни средства, включително свързани зарядни станции за предоставяне на социална услуга в Самоков"</t>
  </si>
  <si>
    <t>Зарядна станция по  "Проект "Закупуване на електрически превозни средства, включително свързани зарядни станции за предоставяне на социална услуга в Самоков"</t>
  </si>
  <si>
    <t>Технически проект (актуализация) и ОСИП за многофункционална спортна площадка в ПИ 65231.913.286, гр. Самоков</t>
  </si>
  <si>
    <t>Основен ремонт на Дом за стари хора, гр.Самоков</t>
  </si>
  <si>
    <t>Закупуване на турманиево легло за масаж и рехабилитация - ЦСРИ</t>
  </si>
  <si>
    <t>Закупуване на колело за рехабилитация - ЦСРИ</t>
  </si>
  <si>
    <t>ПУП-ИПРЗ за ПИ 46276.7.38, УПИ I, МАГАЗИН, КВ.37-АОС № 552/2000г., с.Мала Църква</t>
  </si>
  <si>
    <t>Изготвяне на работен инвестиционен проект за възстановяване на мост над река Искър по пътя към с. Злокучене</t>
  </si>
  <si>
    <t>Изготвяне на технически проект за временен открит обект за спортни дейности (по чл. 55 от ЗУТ) в УПИ III, кв.16 (ПИ 23039.10.260), с. Доспей, община Самоков</t>
  </si>
  <si>
    <t>Комплексен проект по чл.150 от ЗУТ за обект: "Реконструкция и обособяване на втора лента за десен завой в източното платно на ул. Преспа в кръстовището с ул. Вардар, гр. Самоков</t>
  </si>
  <si>
    <t>СМР за светофарна уредба на кръстовище ул.Вардар - ул.Искър, гр.Самоков</t>
  </si>
  <si>
    <t>Апарат за текартерапия - ЦСРИ</t>
  </si>
  <si>
    <t>Уреди за физиотерапия "Артромот за пасивна рехабилитация за глезенна става в двете равнини" - ЦСРИ</t>
  </si>
  <si>
    <t>Климатик - ЦСРИ</t>
  </si>
  <si>
    <t>ПП "Сием" - система за мониторинг и предупреждения</t>
  </si>
  <si>
    <t>Изграждане система за видеонаблюдение на стадион "Искър" - ОП "СИП"</t>
  </si>
  <si>
    <t>Лаптоп - ОП"СИП"</t>
  </si>
  <si>
    <t>Робот за почистване на басейн - ОП"СИП"</t>
  </si>
  <si>
    <t>Основен ремонт и възстановяване на два кръга на Въжен град "Рилко"</t>
  </si>
  <si>
    <t>Изработване на горско - стопански план за к.к. Боровец</t>
  </si>
  <si>
    <t>3 бр.климатици за отопление на кабина за сепарация - ОП"РЦУО"</t>
  </si>
  <si>
    <t>Закупуване на въздушен сепаратор - ОП"РЦУО"</t>
  </si>
  <si>
    <t>Контейнер за битови нужди 8х3 метра - ОП"РЦУО"</t>
  </si>
  <si>
    <t>Оребрена, кантована, гумена транспортна лента 24 м - ОП"РЦУО"</t>
  </si>
  <si>
    <t>Генератор аварийно захранване мин 30kw  - ОП"РЦУО"</t>
  </si>
  <si>
    <t>Автоматизация на бариери и контрол на достъпа   - ОП"РЦУО"</t>
  </si>
  <si>
    <t>2026</t>
  </si>
  <si>
    <t>Ремонт на трактор Кристал Орион - ОП "РЦУО"</t>
  </si>
  <si>
    <t>Ремонт на двувалов шредер  - ОП "РЦУО"</t>
  </si>
  <si>
    <t>Конструктивно укрепване на навес- ОП "РЦУО"</t>
  </si>
  <si>
    <t>Чукове за мулчер Маролин 25 бр. и за чукова мелница 80 бр. комплект с втулки</t>
  </si>
  <si>
    <t>Доставка и монтаж на газов котел - ДГ"Пролет"</t>
  </si>
  <si>
    <t>Изграждане на пункт за видеонаблюдение</t>
  </si>
  <si>
    <t>Система за архивиране на информация - община</t>
  </si>
  <si>
    <r>
      <t>Проектиране и изграждане</t>
    </r>
    <r>
      <rPr>
        <sz val="10"/>
        <color theme="1"/>
        <rFont val="Arial"/>
        <family val="2"/>
        <charset val="204"/>
      </rPr>
      <t xml:space="preserve"> на учрежденски архив за документооборота на социални услуги намиращ се на подпартерен етаж в сградата на община Самоков </t>
    </r>
  </si>
  <si>
    <t>Ремонт по проект на съществуваща сграда на Дом за стари хора- гр.Самоков</t>
  </si>
  <si>
    <t>Ремонт и преустройство по проект на съществуваща сграда- училище в Дом за стари хора в с.Ковачевци, община Самоков</t>
  </si>
  <si>
    <t>Мултифункционално устройство - Общинско лесничейство</t>
  </si>
  <si>
    <t>Лицензиран офис пакет - Общинско лесничейство</t>
  </si>
  <si>
    <t>Изготвяне на проект за надграждане на клетка 1 на депото</t>
  </si>
  <si>
    <t>Компютърни конфигурации 7 бр. - Механизъм лична помощ</t>
  </si>
  <si>
    <t>Закупуване на 1бр. Долен ред кухненско оборудване в училищно общежитие към Спортно училище "Никола Велчев", гр.Самоков</t>
  </si>
  <si>
    <t>Изработка и монтаж на трети кръг на въжен град - ОП"СИП"</t>
  </si>
  <si>
    <t>Софтуер за пункт за видеонаблюдение</t>
  </si>
  <si>
    <t>Технически проект и комплексен доклад за ремонт на покриви, ремонт на тоалетни и саниране на сгради с идентификатори: 65231.904.211.1 и 65231.904.211.6 в УПИ VII, ПИ 65231.904.211, кв.40, ОУ "Христо Максимов", гр.Самоков</t>
  </si>
  <si>
    <t>Изграждане и комплексен доклад на временен паркинг за синя зона в к.к."Боровец" в ПИ 65321.919.143 - Етап 1</t>
  </si>
  <si>
    <t>Изготвяне на организация на движение за мост над река Искър в землището на с.Злокучене, община Самоков</t>
  </si>
  <si>
    <t xml:space="preserve">  Параграф 5400: Придобиване на земя</t>
  </si>
  <si>
    <t>Закупуване на поземлен имот с идентификатор 23491.2.60 в м."Лозница", с.Драгушиново</t>
  </si>
  <si>
    <t>Закупуване на поземлен имот с идентификатор 22469.35.10 в местност "Гробие", с.Долни Окол</t>
  </si>
  <si>
    <t xml:space="preserve">Скенер EPSON V850 за стъклени фотоплаки </t>
  </si>
  <si>
    <t xml:space="preserve">ПОИМЕНЕН СПИСЪК НА ОБЕКТИТЕ ЗА </t>
  </si>
  <si>
    <t>Обща стойност</t>
  </si>
  <si>
    <t>Доставка на нова газова горелка RIELLO, комплект с газов блок MBD 412</t>
  </si>
  <si>
    <t>2026/2027</t>
  </si>
  <si>
    <t>Климатици - механизъм лична помощ</t>
  </si>
  <si>
    <t>30 бр. климатици - Асистентска подкрепа</t>
  </si>
  <si>
    <t xml:space="preserve">Отчуждаване от имот в кв.26 в с.Говедарци съгласно решение на ОбС 954/25.09.2025г. </t>
  </si>
  <si>
    <t xml:space="preserve">Отчуждаване от имоти в с.Райово съгласно решение на ОбС 955/25.09.2025г. </t>
  </si>
  <si>
    <t xml:space="preserve">Отчуждаване от имоти с идентификатори 65231.911.507 и 65231.911.509 съгласно решение на ОбС 1156/18.12.2025г. </t>
  </si>
  <si>
    <t xml:space="preserve">Отчуждаване на реални части от имоти в с.Райово съгласно решение на ОбС 956/25.09.2025г. </t>
  </si>
  <si>
    <t>Колонен климатик - ЦОП</t>
  </si>
  <si>
    <t>№</t>
  </si>
  <si>
    <t>Изготвяне на проект за спортна площадка в с. Райово, община Самоков</t>
  </si>
  <si>
    <t>Изготвяне на проект за спортна площадка в с. Рельово, община Самоков</t>
  </si>
  <si>
    <t>Изготвяне на проект за детска площадка в с. Радуил, община Самоков</t>
  </si>
  <si>
    <t>Изготвяне на проект за фитнес на открито, с. Мала църква, община Самоков</t>
  </si>
  <si>
    <t>Изготвяне на проекти за 14 бр. изкуствени неравности, включително комплексен доклад за оценка на съответствието</t>
  </si>
  <si>
    <t>ПП за архивиране на информация - община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</si>
</sst>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л_в_._-;\-* #,##0.00\ _л_в_._-;_-* &quot;-&quot;??\ _л_в_._-;_-@_-"/>
    <numFmt numFmtId="164" formatCode="#\ ###\ ###\ ###\ ##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3" fontId="1" fillId="0" borderId="0" xfId="0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3" fontId="0" fillId="2" borderId="5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Continuous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Continuous" vertical="center" wrapText="1"/>
    </xf>
    <xf numFmtId="0" fontId="9" fillId="0" borderId="3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3" fontId="0" fillId="2" borderId="10" xfId="0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3" fontId="1" fillId="5" borderId="3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11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2" xfId="0" applyFont="1" applyFill="1" applyBorder="1" applyAlignment="1">
      <alignment horizontal="center" vertical="center" wrapText="1"/>
    </xf>
    <xf numFmtId="3" fontId="14" fillId="2" borderId="3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vertical="center" wrapText="1"/>
    </xf>
    <xf numFmtId="3" fontId="1" fillId="5" borderId="3" xfId="0" applyNumberFormat="1" applyFont="1" applyFill="1" applyBorder="1" applyAlignment="1">
      <alignment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16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0" fillId="4" borderId="1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1" fillId="5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14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49" fontId="0" fillId="0" borderId="3" xfId="0" applyNumberForma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wrapText="1"/>
    </xf>
    <xf numFmtId="0" fontId="0" fillId="4" borderId="3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3" fontId="4" fillId="4" borderId="3" xfId="0" applyNumberFormat="1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0" fillId="0" borderId="5" xfId="0" applyNumberForma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3" fontId="4" fillId="5" borderId="11" xfId="0" applyNumberFormat="1" applyFont="1" applyFill="1" applyBorder="1" applyAlignment="1">
      <alignment horizontal="center" vertical="center" wrapText="1"/>
    </xf>
    <xf numFmtId="3" fontId="1" fillId="5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0" fillId="4" borderId="11" xfId="0" applyNumberFormat="1" applyFill="1" applyBorder="1" applyAlignment="1">
      <alignment horizontal="center" vertical="center" wrapText="1"/>
    </xf>
    <xf numFmtId="3" fontId="0" fillId="2" borderId="11" xfId="0" applyNumberFormat="1" applyFill="1" applyBorder="1" applyAlignment="1">
      <alignment horizontal="center" vertical="center" wrapText="1"/>
    </xf>
    <xf numFmtId="3" fontId="4" fillId="4" borderId="11" xfId="0" applyNumberFormat="1" applyFont="1" applyFill="1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3" fontId="4" fillId="5" borderId="15" xfId="0" applyNumberFormat="1" applyFont="1" applyFill="1" applyBorder="1" applyAlignment="1">
      <alignment horizontal="center" vertical="center" wrapText="1"/>
    </xf>
    <xf numFmtId="3" fontId="4" fillId="5" borderId="13" xfId="0" applyNumberFormat="1" applyFont="1" applyFill="1" applyBorder="1" applyAlignment="1">
      <alignment horizontal="center" vertical="center" wrapText="1"/>
    </xf>
    <xf numFmtId="3" fontId="1" fillId="6" borderId="3" xfId="0" applyNumberFormat="1" applyFont="1" applyFill="1" applyBorder="1" applyAlignment="1">
      <alignment horizontal="center" vertical="center" wrapText="1"/>
    </xf>
    <xf numFmtId="3" fontId="1" fillId="6" borderId="11" xfId="0" applyNumberFormat="1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3" fontId="14" fillId="4" borderId="3" xfId="0" applyNumberFormat="1" applyFont="1" applyFill="1" applyBorder="1" applyAlignment="1">
      <alignment horizontal="center" vertical="center" wrapText="1"/>
    </xf>
    <xf numFmtId="43" fontId="1" fillId="3" borderId="26" xfId="1" applyFont="1" applyFill="1" applyBorder="1" applyAlignment="1">
      <alignment vertical="center"/>
    </xf>
    <xf numFmtId="43" fontId="1" fillId="3" borderId="27" xfId="1" applyFont="1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/>
    </xf>
    <xf numFmtId="3" fontId="1" fillId="3" borderId="27" xfId="0" applyNumberFormat="1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3" fontId="0" fillId="2" borderId="11" xfId="0" applyNumberForma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3" borderId="11" xfId="0" applyNumberFormat="1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46" fontId="4" fillId="4" borderId="3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wrapText="1"/>
    </xf>
    <xf numFmtId="0" fontId="1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1" fillId="2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3" fontId="1" fillId="3" borderId="30" xfId="0" applyNumberFormat="1" applyFont="1" applyFill="1" applyBorder="1" applyAlignment="1">
      <alignment horizontal="center" vertical="center" wrapText="1"/>
    </xf>
    <xf numFmtId="3" fontId="4" fillId="5" borderId="1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4" fillId="4" borderId="31" xfId="0" applyNumberFormat="1" applyFont="1" applyFill="1" applyBorder="1" applyAlignment="1">
      <alignment horizontal="center" vertical="center" wrapText="1"/>
    </xf>
    <xf numFmtId="3" fontId="1" fillId="5" borderId="32" xfId="0" applyNumberFormat="1" applyFont="1" applyFill="1" applyBorder="1" applyAlignment="1">
      <alignment horizontal="center" vertical="center" wrapText="1"/>
    </xf>
    <xf numFmtId="3" fontId="14" fillId="4" borderId="11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vertical="center"/>
    </xf>
    <xf numFmtId="0" fontId="1" fillId="5" borderId="6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164" fontId="1" fillId="6" borderId="2" xfId="0" applyNumberFormat="1" applyFont="1" applyFill="1" applyBorder="1" applyAlignment="1">
      <alignment horizontal="left" wrapText="1"/>
    </xf>
    <xf numFmtId="164" fontId="1" fillId="6" borderId="3" xfId="0" applyNumberFormat="1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colors>
    <mruColors>
      <color rgb="FFA56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Z295"/>
  <sheetViews>
    <sheetView tabSelected="1" zoomScaleNormal="100" workbookViewId="0">
      <selection activeCell="K6" sqref="K6"/>
    </sheetView>
  </sheetViews>
  <sheetFormatPr defaultRowHeight="15" outlineLevelCol="1" x14ac:dyDescent="0.25"/>
  <cols>
    <col min="1" max="1" width="1.7109375" style="1" customWidth="1"/>
    <col min="2" max="2" width="7.5703125" style="1" customWidth="1"/>
    <col min="3" max="3" width="66.28515625" style="1" customWidth="1"/>
    <col min="4" max="4" width="10.85546875" style="2" customWidth="1"/>
    <col min="5" max="5" width="10.140625" style="2" bestFit="1" customWidth="1"/>
    <col min="6" max="7" width="10.42578125" style="2" customWidth="1"/>
    <col min="8" max="8" width="11.5703125" style="2" customWidth="1"/>
    <col min="9" max="9" width="10.85546875" style="18" customWidth="1" outlineLevel="1"/>
    <col min="10" max="10" width="11" style="2" customWidth="1"/>
    <col min="11" max="11" width="12.7109375" style="2" customWidth="1"/>
    <col min="12" max="177" width="9.140625" style="1"/>
    <col min="178" max="178" width="4.7109375" style="1" customWidth="1"/>
    <col min="179" max="179" width="66.42578125" style="1" customWidth="1"/>
    <col min="180" max="180" width="8.42578125" style="1" customWidth="1"/>
    <col min="181" max="181" width="10.42578125" style="1" customWidth="1"/>
    <col min="182" max="182" width="9.42578125" style="1" customWidth="1"/>
    <col min="183" max="183" width="10.42578125" style="1" customWidth="1"/>
    <col min="184" max="185" width="11.5703125" style="1" customWidth="1"/>
    <col min="186" max="186" width="13.42578125" style="1" customWidth="1"/>
    <col min="187" max="187" width="10.85546875" style="1" customWidth="1"/>
    <col min="188" max="188" width="9.85546875" style="1" customWidth="1"/>
    <col min="189" max="189" width="11.140625" style="1" customWidth="1"/>
    <col min="190" max="191" width="11.28515625" style="1" customWidth="1"/>
    <col min="192" max="192" width="36.5703125" style="1" customWidth="1"/>
    <col min="193" max="193" width="22.28515625" style="1" bestFit="1" customWidth="1"/>
    <col min="194" max="433" width="9.140625" style="1"/>
    <col min="434" max="434" width="4.7109375" style="1" customWidth="1"/>
    <col min="435" max="435" width="66.42578125" style="1" customWidth="1"/>
    <col min="436" max="436" width="8.42578125" style="1" customWidth="1"/>
    <col min="437" max="437" width="10.42578125" style="1" customWidth="1"/>
    <col min="438" max="438" width="9.42578125" style="1" customWidth="1"/>
    <col min="439" max="439" width="10.42578125" style="1" customWidth="1"/>
    <col min="440" max="441" width="11.5703125" style="1" customWidth="1"/>
    <col min="442" max="442" width="13.42578125" style="1" customWidth="1"/>
    <col min="443" max="443" width="10.85546875" style="1" customWidth="1"/>
    <col min="444" max="444" width="9.85546875" style="1" customWidth="1"/>
    <col min="445" max="445" width="11.140625" style="1" customWidth="1"/>
    <col min="446" max="447" width="11.28515625" style="1" customWidth="1"/>
    <col min="448" max="448" width="36.5703125" style="1" customWidth="1"/>
    <col min="449" max="449" width="22.28515625" style="1" bestFit="1" customWidth="1"/>
    <col min="450" max="689" width="9.140625" style="1"/>
    <col min="690" max="690" width="4.7109375" style="1" customWidth="1"/>
    <col min="691" max="691" width="66.42578125" style="1" customWidth="1"/>
    <col min="692" max="692" width="8.42578125" style="1" customWidth="1"/>
    <col min="693" max="693" width="10.42578125" style="1" customWidth="1"/>
    <col min="694" max="694" width="9.42578125" style="1" customWidth="1"/>
    <col min="695" max="695" width="10.42578125" style="1" customWidth="1"/>
    <col min="696" max="697" width="11.5703125" style="1" customWidth="1"/>
    <col min="698" max="698" width="13.42578125" style="1" customWidth="1"/>
    <col min="699" max="699" width="10.85546875" style="1" customWidth="1"/>
    <col min="700" max="700" width="9.85546875" style="1" customWidth="1"/>
    <col min="701" max="701" width="11.140625" style="1" customWidth="1"/>
    <col min="702" max="703" width="11.28515625" style="1" customWidth="1"/>
    <col min="704" max="704" width="36.5703125" style="1" customWidth="1"/>
    <col min="705" max="705" width="22.28515625" style="1" bestFit="1" customWidth="1"/>
    <col min="706" max="945" width="9.140625" style="1"/>
    <col min="946" max="946" width="4.7109375" style="1" customWidth="1"/>
    <col min="947" max="947" width="66.42578125" style="1" customWidth="1"/>
    <col min="948" max="948" width="8.42578125" style="1" customWidth="1"/>
    <col min="949" max="949" width="10.42578125" style="1" customWidth="1"/>
    <col min="950" max="950" width="9.42578125" style="1" customWidth="1"/>
    <col min="951" max="951" width="10.42578125" style="1" customWidth="1"/>
    <col min="952" max="953" width="11.5703125" style="1" customWidth="1"/>
    <col min="954" max="954" width="13.42578125" style="1" customWidth="1"/>
    <col min="955" max="955" width="10.85546875" style="1" customWidth="1"/>
    <col min="956" max="956" width="9.85546875" style="1" customWidth="1"/>
    <col min="957" max="957" width="11.140625" style="1" customWidth="1"/>
    <col min="958" max="959" width="11.28515625" style="1" customWidth="1"/>
    <col min="960" max="960" width="36.5703125" style="1" customWidth="1"/>
    <col min="961" max="961" width="22.28515625" style="1" bestFit="1" customWidth="1"/>
    <col min="962" max="1201" width="9.140625" style="1"/>
    <col min="1202" max="1202" width="4.7109375" style="1" customWidth="1"/>
    <col min="1203" max="1203" width="66.42578125" style="1" customWidth="1"/>
    <col min="1204" max="1204" width="8.42578125" style="1" customWidth="1"/>
    <col min="1205" max="1205" width="10.42578125" style="1" customWidth="1"/>
    <col min="1206" max="1206" width="9.42578125" style="1" customWidth="1"/>
    <col min="1207" max="1207" width="10.42578125" style="1" customWidth="1"/>
    <col min="1208" max="1209" width="11.5703125" style="1" customWidth="1"/>
    <col min="1210" max="1210" width="13.42578125" style="1" customWidth="1"/>
    <col min="1211" max="1211" width="10.85546875" style="1" customWidth="1"/>
    <col min="1212" max="1212" width="9.85546875" style="1" customWidth="1"/>
    <col min="1213" max="1213" width="11.140625" style="1" customWidth="1"/>
    <col min="1214" max="1215" width="11.28515625" style="1" customWidth="1"/>
    <col min="1216" max="1216" width="36.5703125" style="1" customWidth="1"/>
    <col min="1217" max="1217" width="22.28515625" style="1" bestFit="1" customWidth="1"/>
    <col min="1218" max="1457" width="9.140625" style="1"/>
    <col min="1458" max="1458" width="4.7109375" style="1" customWidth="1"/>
    <col min="1459" max="1459" width="66.42578125" style="1" customWidth="1"/>
    <col min="1460" max="1460" width="8.42578125" style="1" customWidth="1"/>
    <col min="1461" max="1461" width="10.42578125" style="1" customWidth="1"/>
    <col min="1462" max="1462" width="9.42578125" style="1" customWidth="1"/>
    <col min="1463" max="1463" width="10.42578125" style="1" customWidth="1"/>
    <col min="1464" max="1465" width="11.5703125" style="1" customWidth="1"/>
    <col min="1466" max="1466" width="13.42578125" style="1" customWidth="1"/>
    <col min="1467" max="1467" width="10.85546875" style="1" customWidth="1"/>
    <col min="1468" max="1468" width="9.85546875" style="1" customWidth="1"/>
    <col min="1469" max="1469" width="11.140625" style="1" customWidth="1"/>
    <col min="1470" max="1471" width="11.28515625" style="1" customWidth="1"/>
    <col min="1472" max="1472" width="36.5703125" style="1" customWidth="1"/>
    <col min="1473" max="1473" width="22.28515625" style="1" bestFit="1" customWidth="1"/>
    <col min="1474" max="1713" width="9.140625" style="1"/>
    <col min="1714" max="1714" width="4.7109375" style="1" customWidth="1"/>
    <col min="1715" max="1715" width="66.42578125" style="1" customWidth="1"/>
    <col min="1716" max="1716" width="8.42578125" style="1" customWidth="1"/>
    <col min="1717" max="1717" width="10.42578125" style="1" customWidth="1"/>
    <col min="1718" max="1718" width="9.42578125" style="1" customWidth="1"/>
    <col min="1719" max="1719" width="10.42578125" style="1" customWidth="1"/>
    <col min="1720" max="1721" width="11.5703125" style="1" customWidth="1"/>
    <col min="1722" max="1722" width="13.42578125" style="1" customWidth="1"/>
    <col min="1723" max="1723" width="10.85546875" style="1" customWidth="1"/>
    <col min="1724" max="1724" width="9.85546875" style="1" customWidth="1"/>
    <col min="1725" max="1725" width="11.140625" style="1" customWidth="1"/>
    <col min="1726" max="1727" width="11.28515625" style="1" customWidth="1"/>
    <col min="1728" max="1728" width="36.5703125" style="1" customWidth="1"/>
    <col min="1729" max="1729" width="22.28515625" style="1" bestFit="1" customWidth="1"/>
    <col min="1730" max="1969" width="9.140625" style="1"/>
    <col min="1970" max="1970" width="4.7109375" style="1" customWidth="1"/>
    <col min="1971" max="1971" width="66.42578125" style="1" customWidth="1"/>
    <col min="1972" max="1972" width="8.42578125" style="1" customWidth="1"/>
    <col min="1973" max="1973" width="10.42578125" style="1" customWidth="1"/>
    <col min="1974" max="1974" width="9.42578125" style="1" customWidth="1"/>
    <col min="1975" max="1975" width="10.42578125" style="1" customWidth="1"/>
    <col min="1976" max="1977" width="11.5703125" style="1" customWidth="1"/>
    <col min="1978" max="1978" width="13.42578125" style="1" customWidth="1"/>
    <col min="1979" max="1979" width="10.85546875" style="1" customWidth="1"/>
    <col min="1980" max="1980" width="9.85546875" style="1" customWidth="1"/>
    <col min="1981" max="1981" width="11.140625" style="1" customWidth="1"/>
    <col min="1982" max="1983" width="11.28515625" style="1" customWidth="1"/>
    <col min="1984" max="1984" width="36.5703125" style="1" customWidth="1"/>
    <col min="1985" max="1985" width="22.28515625" style="1" bestFit="1" customWidth="1"/>
    <col min="1986" max="2225" width="9.140625" style="1"/>
    <col min="2226" max="2226" width="4.7109375" style="1" customWidth="1"/>
    <col min="2227" max="2227" width="66.42578125" style="1" customWidth="1"/>
    <col min="2228" max="2228" width="8.42578125" style="1" customWidth="1"/>
    <col min="2229" max="2229" width="10.42578125" style="1" customWidth="1"/>
    <col min="2230" max="2230" width="9.42578125" style="1" customWidth="1"/>
    <col min="2231" max="2231" width="10.42578125" style="1" customWidth="1"/>
    <col min="2232" max="2233" width="11.5703125" style="1" customWidth="1"/>
    <col min="2234" max="2234" width="13.42578125" style="1" customWidth="1"/>
    <col min="2235" max="2235" width="10.85546875" style="1" customWidth="1"/>
    <col min="2236" max="2236" width="9.85546875" style="1" customWidth="1"/>
    <col min="2237" max="2237" width="11.140625" style="1" customWidth="1"/>
    <col min="2238" max="2239" width="11.28515625" style="1" customWidth="1"/>
    <col min="2240" max="2240" width="36.5703125" style="1" customWidth="1"/>
    <col min="2241" max="2241" width="22.28515625" style="1" bestFit="1" customWidth="1"/>
    <col min="2242" max="2481" width="9.140625" style="1"/>
    <col min="2482" max="2482" width="4.7109375" style="1" customWidth="1"/>
    <col min="2483" max="2483" width="66.42578125" style="1" customWidth="1"/>
    <col min="2484" max="2484" width="8.42578125" style="1" customWidth="1"/>
    <col min="2485" max="2485" width="10.42578125" style="1" customWidth="1"/>
    <col min="2486" max="2486" width="9.42578125" style="1" customWidth="1"/>
    <col min="2487" max="2487" width="10.42578125" style="1" customWidth="1"/>
    <col min="2488" max="2489" width="11.5703125" style="1" customWidth="1"/>
    <col min="2490" max="2490" width="13.42578125" style="1" customWidth="1"/>
    <col min="2491" max="2491" width="10.85546875" style="1" customWidth="1"/>
    <col min="2492" max="2492" width="9.85546875" style="1" customWidth="1"/>
    <col min="2493" max="2493" width="11.140625" style="1" customWidth="1"/>
    <col min="2494" max="2495" width="11.28515625" style="1" customWidth="1"/>
    <col min="2496" max="2496" width="36.5703125" style="1" customWidth="1"/>
    <col min="2497" max="2497" width="22.28515625" style="1" bestFit="1" customWidth="1"/>
    <col min="2498" max="2737" width="9.140625" style="1"/>
    <col min="2738" max="2738" width="4.7109375" style="1" customWidth="1"/>
    <col min="2739" max="2739" width="66.42578125" style="1" customWidth="1"/>
    <col min="2740" max="2740" width="8.42578125" style="1" customWidth="1"/>
    <col min="2741" max="2741" width="10.42578125" style="1" customWidth="1"/>
    <col min="2742" max="2742" width="9.42578125" style="1" customWidth="1"/>
    <col min="2743" max="2743" width="10.42578125" style="1" customWidth="1"/>
    <col min="2744" max="2745" width="11.5703125" style="1" customWidth="1"/>
    <col min="2746" max="2746" width="13.42578125" style="1" customWidth="1"/>
    <col min="2747" max="2747" width="10.85546875" style="1" customWidth="1"/>
    <col min="2748" max="2748" width="9.85546875" style="1" customWidth="1"/>
    <col min="2749" max="2749" width="11.140625" style="1" customWidth="1"/>
    <col min="2750" max="2751" width="11.28515625" style="1" customWidth="1"/>
    <col min="2752" max="2752" width="36.5703125" style="1" customWidth="1"/>
    <col min="2753" max="2753" width="22.28515625" style="1" bestFit="1" customWidth="1"/>
    <col min="2754" max="2993" width="9.140625" style="1"/>
    <col min="2994" max="2994" width="4.7109375" style="1" customWidth="1"/>
    <col min="2995" max="2995" width="66.42578125" style="1" customWidth="1"/>
    <col min="2996" max="2996" width="8.42578125" style="1" customWidth="1"/>
    <col min="2997" max="2997" width="10.42578125" style="1" customWidth="1"/>
    <col min="2998" max="2998" width="9.42578125" style="1" customWidth="1"/>
    <col min="2999" max="2999" width="10.42578125" style="1" customWidth="1"/>
    <col min="3000" max="3001" width="11.5703125" style="1" customWidth="1"/>
    <col min="3002" max="3002" width="13.42578125" style="1" customWidth="1"/>
    <col min="3003" max="3003" width="10.85546875" style="1" customWidth="1"/>
    <col min="3004" max="3004" width="9.85546875" style="1" customWidth="1"/>
    <col min="3005" max="3005" width="11.140625" style="1" customWidth="1"/>
    <col min="3006" max="3007" width="11.28515625" style="1" customWidth="1"/>
    <col min="3008" max="3008" width="36.5703125" style="1" customWidth="1"/>
    <col min="3009" max="3009" width="22.28515625" style="1" bestFit="1" customWidth="1"/>
    <col min="3010" max="3249" width="9.140625" style="1"/>
    <col min="3250" max="3250" width="4.7109375" style="1" customWidth="1"/>
    <col min="3251" max="3251" width="66.42578125" style="1" customWidth="1"/>
    <col min="3252" max="3252" width="8.42578125" style="1" customWidth="1"/>
    <col min="3253" max="3253" width="10.42578125" style="1" customWidth="1"/>
    <col min="3254" max="3254" width="9.42578125" style="1" customWidth="1"/>
    <col min="3255" max="3255" width="10.42578125" style="1" customWidth="1"/>
    <col min="3256" max="3257" width="11.5703125" style="1" customWidth="1"/>
    <col min="3258" max="3258" width="13.42578125" style="1" customWidth="1"/>
    <col min="3259" max="3259" width="10.85546875" style="1" customWidth="1"/>
    <col min="3260" max="3260" width="9.85546875" style="1" customWidth="1"/>
    <col min="3261" max="3261" width="11.140625" style="1" customWidth="1"/>
    <col min="3262" max="3263" width="11.28515625" style="1" customWidth="1"/>
    <col min="3264" max="3264" width="36.5703125" style="1" customWidth="1"/>
    <col min="3265" max="3265" width="22.28515625" style="1" bestFit="1" customWidth="1"/>
    <col min="3266" max="3505" width="9.140625" style="1"/>
    <col min="3506" max="3506" width="4.7109375" style="1" customWidth="1"/>
    <col min="3507" max="3507" width="66.42578125" style="1" customWidth="1"/>
    <col min="3508" max="3508" width="8.42578125" style="1" customWidth="1"/>
    <col min="3509" max="3509" width="10.42578125" style="1" customWidth="1"/>
    <col min="3510" max="3510" width="9.42578125" style="1" customWidth="1"/>
    <col min="3511" max="3511" width="10.42578125" style="1" customWidth="1"/>
    <col min="3512" max="3513" width="11.5703125" style="1" customWidth="1"/>
    <col min="3514" max="3514" width="13.42578125" style="1" customWidth="1"/>
    <col min="3515" max="3515" width="10.85546875" style="1" customWidth="1"/>
    <col min="3516" max="3516" width="9.85546875" style="1" customWidth="1"/>
    <col min="3517" max="3517" width="11.140625" style="1" customWidth="1"/>
    <col min="3518" max="3519" width="11.28515625" style="1" customWidth="1"/>
    <col min="3520" max="3520" width="36.5703125" style="1" customWidth="1"/>
    <col min="3521" max="3521" width="22.28515625" style="1" bestFit="1" customWidth="1"/>
    <col min="3522" max="3761" width="9.140625" style="1"/>
    <col min="3762" max="3762" width="4.7109375" style="1" customWidth="1"/>
    <col min="3763" max="3763" width="66.42578125" style="1" customWidth="1"/>
    <col min="3764" max="3764" width="8.42578125" style="1" customWidth="1"/>
    <col min="3765" max="3765" width="10.42578125" style="1" customWidth="1"/>
    <col min="3766" max="3766" width="9.42578125" style="1" customWidth="1"/>
    <col min="3767" max="3767" width="10.42578125" style="1" customWidth="1"/>
    <col min="3768" max="3769" width="11.5703125" style="1" customWidth="1"/>
    <col min="3770" max="3770" width="13.42578125" style="1" customWidth="1"/>
    <col min="3771" max="3771" width="10.85546875" style="1" customWidth="1"/>
    <col min="3772" max="3772" width="9.85546875" style="1" customWidth="1"/>
    <col min="3773" max="3773" width="11.140625" style="1" customWidth="1"/>
    <col min="3774" max="3775" width="11.28515625" style="1" customWidth="1"/>
    <col min="3776" max="3776" width="36.5703125" style="1" customWidth="1"/>
    <col min="3777" max="3777" width="22.28515625" style="1" bestFit="1" customWidth="1"/>
    <col min="3778" max="4017" width="9.140625" style="1"/>
    <col min="4018" max="4018" width="4.7109375" style="1" customWidth="1"/>
    <col min="4019" max="4019" width="66.42578125" style="1" customWidth="1"/>
    <col min="4020" max="4020" width="8.42578125" style="1" customWidth="1"/>
    <col min="4021" max="4021" width="10.42578125" style="1" customWidth="1"/>
    <col min="4022" max="4022" width="9.42578125" style="1" customWidth="1"/>
    <col min="4023" max="4023" width="10.42578125" style="1" customWidth="1"/>
    <col min="4024" max="4025" width="11.5703125" style="1" customWidth="1"/>
    <col min="4026" max="4026" width="13.42578125" style="1" customWidth="1"/>
    <col min="4027" max="4027" width="10.85546875" style="1" customWidth="1"/>
    <col min="4028" max="4028" width="9.85546875" style="1" customWidth="1"/>
    <col min="4029" max="4029" width="11.140625" style="1" customWidth="1"/>
    <col min="4030" max="4031" width="11.28515625" style="1" customWidth="1"/>
    <col min="4032" max="4032" width="36.5703125" style="1" customWidth="1"/>
    <col min="4033" max="4033" width="22.28515625" style="1" bestFit="1" customWidth="1"/>
    <col min="4034" max="4273" width="9.140625" style="1"/>
    <col min="4274" max="4274" width="4.7109375" style="1" customWidth="1"/>
    <col min="4275" max="4275" width="66.42578125" style="1" customWidth="1"/>
    <col min="4276" max="4276" width="8.42578125" style="1" customWidth="1"/>
    <col min="4277" max="4277" width="10.42578125" style="1" customWidth="1"/>
    <col min="4278" max="4278" width="9.42578125" style="1" customWidth="1"/>
    <col min="4279" max="4279" width="10.42578125" style="1" customWidth="1"/>
    <col min="4280" max="4281" width="11.5703125" style="1" customWidth="1"/>
    <col min="4282" max="4282" width="13.42578125" style="1" customWidth="1"/>
    <col min="4283" max="4283" width="10.85546875" style="1" customWidth="1"/>
    <col min="4284" max="4284" width="9.85546875" style="1" customWidth="1"/>
    <col min="4285" max="4285" width="11.140625" style="1" customWidth="1"/>
    <col min="4286" max="4287" width="11.28515625" style="1" customWidth="1"/>
    <col min="4288" max="4288" width="36.5703125" style="1" customWidth="1"/>
    <col min="4289" max="4289" width="22.28515625" style="1" bestFit="1" customWidth="1"/>
    <col min="4290" max="4529" width="9.140625" style="1"/>
    <col min="4530" max="4530" width="4.7109375" style="1" customWidth="1"/>
    <col min="4531" max="4531" width="66.42578125" style="1" customWidth="1"/>
    <col min="4532" max="4532" width="8.42578125" style="1" customWidth="1"/>
    <col min="4533" max="4533" width="10.42578125" style="1" customWidth="1"/>
    <col min="4534" max="4534" width="9.42578125" style="1" customWidth="1"/>
    <col min="4535" max="4535" width="10.42578125" style="1" customWidth="1"/>
    <col min="4536" max="4537" width="11.5703125" style="1" customWidth="1"/>
    <col min="4538" max="4538" width="13.42578125" style="1" customWidth="1"/>
    <col min="4539" max="4539" width="10.85546875" style="1" customWidth="1"/>
    <col min="4540" max="4540" width="9.85546875" style="1" customWidth="1"/>
    <col min="4541" max="4541" width="11.140625" style="1" customWidth="1"/>
    <col min="4542" max="4543" width="11.28515625" style="1" customWidth="1"/>
    <col min="4544" max="4544" width="36.5703125" style="1" customWidth="1"/>
    <col min="4545" max="4545" width="22.28515625" style="1" bestFit="1" customWidth="1"/>
    <col min="4546" max="4785" width="9.140625" style="1"/>
    <col min="4786" max="4786" width="4.7109375" style="1" customWidth="1"/>
    <col min="4787" max="4787" width="66.42578125" style="1" customWidth="1"/>
    <col min="4788" max="4788" width="8.42578125" style="1" customWidth="1"/>
    <col min="4789" max="4789" width="10.42578125" style="1" customWidth="1"/>
    <col min="4790" max="4790" width="9.42578125" style="1" customWidth="1"/>
    <col min="4791" max="4791" width="10.42578125" style="1" customWidth="1"/>
    <col min="4792" max="4793" width="11.5703125" style="1" customWidth="1"/>
    <col min="4794" max="4794" width="13.42578125" style="1" customWidth="1"/>
    <col min="4795" max="4795" width="10.85546875" style="1" customWidth="1"/>
    <col min="4796" max="4796" width="9.85546875" style="1" customWidth="1"/>
    <col min="4797" max="4797" width="11.140625" style="1" customWidth="1"/>
    <col min="4798" max="4799" width="11.28515625" style="1" customWidth="1"/>
    <col min="4800" max="4800" width="36.5703125" style="1" customWidth="1"/>
    <col min="4801" max="4801" width="22.28515625" style="1" bestFit="1" customWidth="1"/>
    <col min="4802" max="5041" width="9.140625" style="1"/>
    <col min="5042" max="5042" width="4.7109375" style="1" customWidth="1"/>
    <col min="5043" max="5043" width="66.42578125" style="1" customWidth="1"/>
    <col min="5044" max="5044" width="8.42578125" style="1" customWidth="1"/>
    <col min="5045" max="5045" width="10.42578125" style="1" customWidth="1"/>
    <col min="5046" max="5046" width="9.42578125" style="1" customWidth="1"/>
    <col min="5047" max="5047" width="10.42578125" style="1" customWidth="1"/>
    <col min="5048" max="5049" width="11.5703125" style="1" customWidth="1"/>
    <col min="5050" max="5050" width="13.42578125" style="1" customWidth="1"/>
    <col min="5051" max="5051" width="10.85546875" style="1" customWidth="1"/>
    <col min="5052" max="5052" width="9.85546875" style="1" customWidth="1"/>
    <col min="5053" max="5053" width="11.140625" style="1" customWidth="1"/>
    <col min="5054" max="5055" width="11.28515625" style="1" customWidth="1"/>
    <col min="5056" max="5056" width="36.5703125" style="1" customWidth="1"/>
    <col min="5057" max="5057" width="22.28515625" style="1" bestFit="1" customWidth="1"/>
    <col min="5058" max="5297" width="9.140625" style="1"/>
    <col min="5298" max="5298" width="4.7109375" style="1" customWidth="1"/>
    <col min="5299" max="5299" width="66.42578125" style="1" customWidth="1"/>
    <col min="5300" max="5300" width="8.42578125" style="1" customWidth="1"/>
    <col min="5301" max="5301" width="10.42578125" style="1" customWidth="1"/>
    <col min="5302" max="5302" width="9.42578125" style="1" customWidth="1"/>
    <col min="5303" max="5303" width="10.42578125" style="1" customWidth="1"/>
    <col min="5304" max="5305" width="11.5703125" style="1" customWidth="1"/>
    <col min="5306" max="5306" width="13.42578125" style="1" customWidth="1"/>
    <col min="5307" max="5307" width="10.85546875" style="1" customWidth="1"/>
    <col min="5308" max="5308" width="9.85546875" style="1" customWidth="1"/>
    <col min="5309" max="5309" width="11.140625" style="1" customWidth="1"/>
    <col min="5310" max="5311" width="11.28515625" style="1" customWidth="1"/>
    <col min="5312" max="5312" width="36.5703125" style="1" customWidth="1"/>
    <col min="5313" max="5313" width="22.28515625" style="1" bestFit="1" customWidth="1"/>
    <col min="5314" max="5553" width="9.140625" style="1"/>
    <col min="5554" max="5554" width="4.7109375" style="1" customWidth="1"/>
    <col min="5555" max="5555" width="66.42578125" style="1" customWidth="1"/>
    <col min="5556" max="5556" width="8.42578125" style="1" customWidth="1"/>
    <col min="5557" max="5557" width="10.42578125" style="1" customWidth="1"/>
    <col min="5558" max="5558" width="9.42578125" style="1" customWidth="1"/>
    <col min="5559" max="5559" width="10.42578125" style="1" customWidth="1"/>
    <col min="5560" max="5561" width="11.5703125" style="1" customWidth="1"/>
    <col min="5562" max="5562" width="13.42578125" style="1" customWidth="1"/>
    <col min="5563" max="5563" width="10.85546875" style="1" customWidth="1"/>
    <col min="5564" max="5564" width="9.85546875" style="1" customWidth="1"/>
    <col min="5565" max="5565" width="11.140625" style="1" customWidth="1"/>
    <col min="5566" max="5567" width="11.28515625" style="1" customWidth="1"/>
    <col min="5568" max="5568" width="36.5703125" style="1" customWidth="1"/>
    <col min="5569" max="5569" width="22.28515625" style="1" bestFit="1" customWidth="1"/>
    <col min="5570" max="5809" width="9.140625" style="1"/>
    <col min="5810" max="5810" width="4.7109375" style="1" customWidth="1"/>
    <col min="5811" max="5811" width="66.42578125" style="1" customWidth="1"/>
    <col min="5812" max="5812" width="8.42578125" style="1" customWidth="1"/>
    <col min="5813" max="5813" width="10.42578125" style="1" customWidth="1"/>
    <col min="5814" max="5814" width="9.42578125" style="1" customWidth="1"/>
    <col min="5815" max="5815" width="10.42578125" style="1" customWidth="1"/>
    <col min="5816" max="5817" width="11.5703125" style="1" customWidth="1"/>
    <col min="5818" max="5818" width="13.42578125" style="1" customWidth="1"/>
    <col min="5819" max="5819" width="10.85546875" style="1" customWidth="1"/>
    <col min="5820" max="5820" width="9.85546875" style="1" customWidth="1"/>
    <col min="5821" max="5821" width="11.140625" style="1" customWidth="1"/>
    <col min="5822" max="5823" width="11.28515625" style="1" customWidth="1"/>
    <col min="5824" max="5824" width="36.5703125" style="1" customWidth="1"/>
    <col min="5825" max="5825" width="22.28515625" style="1" bestFit="1" customWidth="1"/>
    <col min="5826" max="6065" width="9.140625" style="1"/>
    <col min="6066" max="6066" width="4.7109375" style="1" customWidth="1"/>
    <col min="6067" max="6067" width="66.42578125" style="1" customWidth="1"/>
    <col min="6068" max="6068" width="8.42578125" style="1" customWidth="1"/>
    <col min="6069" max="6069" width="10.42578125" style="1" customWidth="1"/>
    <col min="6070" max="6070" width="9.42578125" style="1" customWidth="1"/>
    <col min="6071" max="6071" width="10.42578125" style="1" customWidth="1"/>
    <col min="6072" max="6073" width="11.5703125" style="1" customWidth="1"/>
    <col min="6074" max="6074" width="13.42578125" style="1" customWidth="1"/>
    <col min="6075" max="6075" width="10.85546875" style="1" customWidth="1"/>
    <col min="6076" max="6076" width="9.85546875" style="1" customWidth="1"/>
    <col min="6077" max="6077" width="11.140625" style="1" customWidth="1"/>
    <col min="6078" max="6079" width="11.28515625" style="1" customWidth="1"/>
    <col min="6080" max="6080" width="36.5703125" style="1" customWidth="1"/>
    <col min="6081" max="6081" width="22.28515625" style="1" bestFit="1" customWidth="1"/>
    <col min="6082" max="6321" width="9.140625" style="1"/>
    <col min="6322" max="6322" width="4.7109375" style="1" customWidth="1"/>
    <col min="6323" max="6323" width="66.42578125" style="1" customWidth="1"/>
    <col min="6324" max="6324" width="8.42578125" style="1" customWidth="1"/>
    <col min="6325" max="6325" width="10.42578125" style="1" customWidth="1"/>
    <col min="6326" max="6326" width="9.42578125" style="1" customWidth="1"/>
    <col min="6327" max="6327" width="10.42578125" style="1" customWidth="1"/>
    <col min="6328" max="6329" width="11.5703125" style="1" customWidth="1"/>
    <col min="6330" max="6330" width="13.42578125" style="1" customWidth="1"/>
    <col min="6331" max="6331" width="10.85546875" style="1" customWidth="1"/>
    <col min="6332" max="6332" width="9.85546875" style="1" customWidth="1"/>
    <col min="6333" max="6333" width="11.140625" style="1" customWidth="1"/>
    <col min="6334" max="6335" width="11.28515625" style="1" customWidth="1"/>
    <col min="6336" max="6336" width="36.5703125" style="1" customWidth="1"/>
    <col min="6337" max="6337" width="22.28515625" style="1" bestFit="1" customWidth="1"/>
    <col min="6338" max="6577" width="9.140625" style="1"/>
    <col min="6578" max="6578" width="4.7109375" style="1" customWidth="1"/>
    <col min="6579" max="6579" width="66.42578125" style="1" customWidth="1"/>
    <col min="6580" max="6580" width="8.42578125" style="1" customWidth="1"/>
    <col min="6581" max="6581" width="10.42578125" style="1" customWidth="1"/>
    <col min="6582" max="6582" width="9.42578125" style="1" customWidth="1"/>
    <col min="6583" max="6583" width="10.42578125" style="1" customWidth="1"/>
    <col min="6584" max="6585" width="11.5703125" style="1" customWidth="1"/>
    <col min="6586" max="6586" width="13.42578125" style="1" customWidth="1"/>
    <col min="6587" max="6587" width="10.85546875" style="1" customWidth="1"/>
    <col min="6588" max="6588" width="9.85546875" style="1" customWidth="1"/>
    <col min="6589" max="6589" width="11.140625" style="1" customWidth="1"/>
    <col min="6590" max="6591" width="11.28515625" style="1" customWidth="1"/>
    <col min="6592" max="6592" width="36.5703125" style="1" customWidth="1"/>
    <col min="6593" max="6593" width="22.28515625" style="1" bestFit="1" customWidth="1"/>
    <col min="6594" max="6833" width="9.140625" style="1"/>
    <col min="6834" max="6834" width="4.7109375" style="1" customWidth="1"/>
    <col min="6835" max="6835" width="66.42578125" style="1" customWidth="1"/>
    <col min="6836" max="6836" width="8.42578125" style="1" customWidth="1"/>
    <col min="6837" max="6837" width="10.42578125" style="1" customWidth="1"/>
    <col min="6838" max="6838" width="9.42578125" style="1" customWidth="1"/>
    <col min="6839" max="6839" width="10.42578125" style="1" customWidth="1"/>
    <col min="6840" max="6841" width="11.5703125" style="1" customWidth="1"/>
    <col min="6842" max="6842" width="13.42578125" style="1" customWidth="1"/>
    <col min="6843" max="6843" width="10.85546875" style="1" customWidth="1"/>
    <col min="6844" max="6844" width="9.85546875" style="1" customWidth="1"/>
    <col min="6845" max="6845" width="11.140625" style="1" customWidth="1"/>
    <col min="6846" max="6847" width="11.28515625" style="1" customWidth="1"/>
    <col min="6848" max="6848" width="36.5703125" style="1" customWidth="1"/>
    <col min="6849" max="6849" width="22.28515625" style="1" bestFit="1" customWidth="1"/>
    <col min="6850" max="7089" width="9.140625" style="1"/>
    <col min="7090" max="7090" width="4.7109375" style="1" customWidth="1"/>
    <col min="7091" max="7091" width="66.42578125" style="1" customWidth="1"/>
    <col min="7092" max="7092" width="8.42578125" style="1" customWidth="1"/>
    <col min="7093" max="7093" width="10.42578125" style="1" customWidth="1"/>
    <col min="7094" max="7094" width="9.42578125" style="1" customWidth="1"/>
    <col min="7095" max="7095" width="10.42578125" style="1" customWidth="1"/>
    <col min="7096" max="7097" width="11.5703125" style="1" customWidth="1"/>
    <col min="7098" max="7098" width="13.42578125" style="1" customWidth="1"/>
    <col min="7099" max="7099" width="10.85546875" style="1" customWidth="1"/>
    <col min="7100" max="7100" width="9.85546875" style="1" customWidth="1"/>
    <col min="7101" max="7101" width="11.140625" style="1" customWidth="1"/>
    <col min="7102" max="7103" width="11.28515625" style="1" customWidth="1"/>
    <col min="7104" max="7104" width="36.5703125" style="1" customWidth="1"/>
    <col min="7105" max="7105" width="22.28515625" style="1" bestFit="1" customWidth="1"/>
    <col min="7106" max="7345" width="9.140625" style="1"/>
    <col min="7346" max="7346" width="4.7109375" style="1" customWidth="1"/>
    <col min="7347" max="7347" width="66.42578125" style="1" customWidth="1"/>
    <col min="7348" max="7348" width="8.42578125" style="1" customWidth="1"/>
    <col min="7349" max="7349" width="10.42578125" style="1" customWidth="1"/>
    <col min="7350" max="7350" width="9.42578125" style="1" customWidth="1"/>
    <col min="7351" max="7351" width="10.42578125" style="1" customWidth="1"/>
    <col min="7352" max="7353" width="11.5703125" style="1" customWidth="1"/>
    <col min="7354" max="7354" width="13.42578125" style="1" customWidth="1"/>
    <col min="7355" max="7355" width="10.85546875" style="1" customWidth="1"/>
    <col min="7356" max="7356" width="9.85546875" style="1" customWidth="1"/>
    <col min="7357" max="7357" width="11.140625" style="1" customWidth="1"/>
    <col min="7358" max="7359" width="11.28515625" style="1" customWidth="1"/>
    <col min="7360" max="7360" width="36.5703125" style="1" customWidth="1"/>
    <col min="7361" max="7361" width="22.28515625" style="1" bestFit="1" customWidth="1"/>
    <col min="7362" max="7601" width="9.140625" style="1"/>
    <col min="7602" max="7602" width="4.7109375" style="1" customWidth="1"/>
    <col min="7603" max="7603" width="66.42578125" style="1" customWidth="1"/>
    <col min="7604" max="7604" width="8.42578125" style="1" customWidth="1"/>
    <col min="7605" max="7605" width="10.42578125" style="1" customWidth="1"/>
    <col min="7606" max="7606" width="9.42578125" style="1" customWidth="1"/>
    <col min="7607" max="7607" width="10.42578125" style="1" customWidth="1"/>
    <col min="7608" max="7609" width="11.5703125" style="1" customWidth="1"/>
    <col min="7610" max="7610" width="13.42578125" style="1" customWidth="1"/>
    <col min="7611" max="7611" width="10.85546875" style="1" customWidth="1"/>
    <col min="7612" max="7612" width="9.85546875" style="1" customWidth="1"/>
    <col min="7613" max="7613" width="11.140625" style="1" customWidth="1"/>
    <col min="7614" max="7615" width="11.28515625" style="1" customWidth="1"/>
    <col min="7616" max="7616" width="36.5703125" style="1" customWidth="1"/>
    <col min="7617" max="7617" width="22.28515625" style="1" bestFit="1" customWidth="1"/>
    <col min="7618" max="7857" width="9.140625" style="1"/>
    <col min="7858" max="7858" width="4.7109375" style="1" customWidth="1"/>
    <col min="7859" max="7859" width="66.42578125" style="1" customWidth="1"/>
    <col min="7860" max="7860" width="8.42578125" style="1" customWidth="1"/>
    <col min="7861" max="7861" width="10.42578125" style="1" customWidth="1"/>
    <col min="7862" max="7862" width="9.42578125" style="1" customWidth="1"/>
    <col min="7863" max="7863" width="10.42578125" style="1" customWidth="1"/>
    <col min="7864" max="7865" width="11.5703125" style="1" customWidth="1"/>
    <col min="7866" max="7866" width="13.42578125" style="1" customWidth="1"/>
    <col min="7867" max="7867" width="10.85546875" style="1" customWidth="1"/>
    <col min="7868" max="7868" width="9.85546875" style="1" customWidth="1"/>
    <col min="7869" max="7869" width="11.140625" style="1" customWidth="1"/>
    <col min="7870" max="7871" width="11.28515625" style="1" customWidth="1"/>
    <col min="7872" max="7872" width="36.5703125" style="1" customWidth="1"/>
    <col min="7873" max="7873" width="22.28515625" style="1" bestFit="1" customWidth="1"/>
    <col min="7874" max="8113" width="9.140625" style="1"/>
    <col min="8114" max="8114" width="4.7109375" style="1" customWidth="1"/>
    <col min="8115" max="8115" width="66.42578125" style="1" customWidth="1"/>
    <col min="8116" max="8116" width="8.42578125" style="1" customWidth="1"/>
    <col min="8117" max="8117" width="10.42578125" style="1" customWidth="1"/>
    <col min="8118" max="8118" width="9.42578125" style="1" customWidth="1"/>
    <col min="8119" max="8119" width="10.42578125" style="1" customWidth="1"/>
    <col min="8120" max="8121" width="11.5703125" style="1" customWidth="1"/>
    <col min="8122" max="8122" width="13.42578125" style="1" customWidth="1"/>
    <col min="8123" max="8123" width="10.85546875" style="1" customWidth="1"/>
    <col min="8124" max="8124" width="9.85546875" style="1" customWidth="1"/>
    <col min="8125" max="8125" width="11.140625" style="1" customWidth="1"/>
    <col min="8126" max="8127" width="11.28515625" style="1" customWidth="1"/>
    <col min="8128" max="8128" width="36.5703125" style="1" customWidth="1"/>
    <col min="8129" max="8129" width="22.28515625" style="1" bestFit="1" customWidth="1"/>
    <col min="8130" max="8369" width="9.140625" style="1"/>
    <col min="8370" max="8370" width="4.7109375" style="1" customWidth="1"/>
    <col min="8371" max="8371" width="66.42578125" style="1" customWidth="1"/>
    <col min="8372" max="8372" width="8.42578125" style="1" customWidth="1"/>
    <col min="8373" max="8373" width="10.42578125" style="1" customWidth="1"/>
    <col min="8374" max="8374" width="9.42578125" style="1" customWidth="1"/>
    <col min="8375" max="8375" width="10.42578125" style="1" customWidth="1"/>
    <col min="8376" max="8377" width="11.5703125" style="1" customWidth="1"/>
    <col min="8378" max="8378" width="13.42578125" style="1" customWidth="1"/>
    <col min="8379" max="8379" width="10.85546875" style="1" customWidth="1"/>
    <col min="8380" max="8380" width="9.85546875" style="1" customWidth="1"/>
    <col min="8381" max="8381" width="11.140625" style="1" customWidth="1"/>
    <col min="8382" max="8383" width="11.28515625" style="1" customWidth="1"/>
    <col min="8384" max="8384" width="36.5703125" style="1" customWidth="1"/>
    <col min="8385" max="8385" width="22.28515625" style="1" bestFit="1" customWidth="1"/>
    <col min="8386" max="8625" width="9.140625" style="1"/>
    <col min="8626" max="8626" width="4.7109375" style="1" customWidth="1"/>
    <col min="8627" max="8627" width="66.42578125" style="1" customWidth="1"/>
    <col min="8628" max="8628" width="8.42578125" style="1" customWidth="1"/>
    <col min="8629" max="8629" width="10.42578125" style="1" customWidth="1"/>
    <col min="8630" max="8630" width="9.42578125" style="1" customWidth="1"/>
    <col min="8631" max="8631" width="10.42578125" style="1" customWidth="1"/>
    <col min="8632" max="8633" width="11.5703125" style="1" customWidth="1"/>
    <col min="8634" max="8634" width="13.42578125" style="1" customWidth="1"/>
    <col min="8635" max="8635" width="10.85546875" style="1" customWidth="1"/>
    <col min="8636" max="8636" width="9.85546875" style="1" customWidth="1"/>
    <col min="8637" max="8637" width="11.140625" style="1" customWidth="1"/>
    <col min="8638" max="8639" width="11.28515625" style="1" customWidth="1"/>
    <col min="8640" max="8640" width="36.5703125" style="1" customWidth="1"/>
    <col min="8641" max="8641" width="22.28515625" style="1" bestFit="1" customWidth="1"/>
    <col min="8642" max="8881" width="9.140625" style="1"/>
    <col min="8882" max="8882" width="4.7109375" style="1" customWidth="1"/>
    <col min="8883" max="8883" width="66.42578125" style="1" customWidth="1"/>
    <col min="8884" max="8884" width="8.42578125" style="1" customWidth="1"/>
    <col min="8885" max="8885" width="10.42578125" style="1" customWidth="1"/>
    <col min="8886" max="8886" width="9.42578125" style="1" customWidth="1"/>
    <col min="8887" max="8887" width="10.42578125" style="1" customWidth="1"/>
    <col min="8888" max="8889" width="11.5703125" style="1" customWidth="1"/>
    <col min="8890" max="8890" width="13.42578125" style="1" customWidth="1"/>
    <col min="8891" max="8891" width="10.85546875" style="1" customWidth="1"/>
    <col min="8892" max="8892" width="9.85546875" style="1" customWidth="1"/>
    <col min="8893" max="8893" width="11.140625" style="1" customWidth="1"/>
    <col min="8894" max="8895" width="11.28515625" style="1" customWidth="1"/>
    <col min="8896" max="8896" width="36.5703125" style="1" customWidth="1"/>
    <col min="8897" max="8897" width="22.28515625" style="1" bestFit="1" customWidth="1"/>
    <col min="8898" max="9137" width="9.140625" style="1"/>
    <col min="9138" max="9138" width="4.7109375" style="1" customWidth="1"/>
    <col min="9139" max="9139" width="66.42578125" style="1" customWidth="1"/>
    <col min="9140" max="9140" width="8.42578125" style="1" customWidth="1"/>
    <col min="9141" max="9141" width="10.42578125" style="1" customWidth="1"/>
    <col min="9142" max="9142" width="9.42578125" style="1" customWidth="1"/>
    <col min="9143" max="9143" width="10.42578125" style="1" customWidth="1"/>
    <col min="9144" max="9145" width="11.5703125" style="1" customWidth="1"/>
    <col min="9146" max="9146" width="13.42578125" style="1" customWidth="1"/>
    <col min="9147" max="9147" width="10.85546875" style="1" customWidth="1"/>
    <col min="9148" max="9148" width="9.85546875" style="1" customWidth="1"/>
    <col min="9149" max="9149" width="11.140625" style="1" customWidth="1"/>
    <col min="9150" max="9151" width="11.28515625" style="1" customWidth="1"/>
    <col min="9152" max="9152" width="36.5703125" style="1" customWidth="1"/>
    <col min="9153" max="9153" width="22.28515625" style="1" bestFit="1" customWidth="1"/>
    <col min="9154" max="9393" width="9.140625" style="1"/>
    <col min="9394" max="9394" width="4.7109375" style="1" customWidth="1"/>
    <col min="9395" max="9395" width="66.42578125" style="1" customWidth="1"/>
    <col min="9396" max="9396" width="8.42578125" style="1" customWidth="1"/>
    <col min="9397" max="9397" width="10.42578125" style="1" customWidth="1"/>
    <col min="9398" max="9398" width="9.42578125" style="1" customWidth="1"/>
    <col min="9399" max="9399" width="10.42578125" style="1" customWidth="1"/>
    <col min="9400" max="9401" width="11.5703125" style="1" customWidth="1"/>
    <col min="9402" max="9402" width="13.42578125" style="1" customWidth="1"/>
    <col min="9403" max="9403" width="10.85546875" style="1" customWidth="1"/>
    <col min="9404" max="9404" width="9.85546875" style="1" customWidth="1"/>
    <col min="9405" max="9405" width="11.140625" style="1" customWidth="1"/>
    <col min="9406" max="9407" width="11.28515625" style="1" customWidth="1"/>
    <col min="9408" max="9408" width="36.5703125" style="1" customWidth="1"/>
    <col min="9409" max="9409" width="22.28515625" style="1" bestFit="1" customWidth="1"/>
    <col min="9410" max="9649" width="9.140625" style="1"/>
    <col min="9650" max="9650" width="4.7109375" style="1" customWidth="1"/>
    <col min="9651" max="9651" width="66.42578125" style="1" customWidth="1"/>
    <col min="9652" max="9652" width="8.42578125" style="1" customWidth="1"/>
    <col min="9653" max="9653" width="10.42578125" style="1" customWidth="1"/>
    <col min="9654" max="9654" width="9.42578125" style="1" customWidth="1"/>
    <col min="9655" max="9655" width="10.42578125" style="1" customWidth="1"/>
    <col min="9656" max="9657" width="11.5703125" style="1" customWidth="1"/>
    <col min="9658" max="9658" width="13.42578125" style="1" customWidth="1"/>
    <col min="9659" max="9659" width="10.85546875" style="1" customWidth="1"/>
    <col min="9660" max="9660" width="9.85546875" style="1" customWidth="1"/>
    <col min="9661" max="9661" width="11.140625" style="1" customWidth="1"/>
    <col min="9662" max="9663" width="11.28515625" style="1" customWidth="1"/>
    <col min="9664" max="9664" width="36.5703125" style="1" customWidth="1"/>
    <col min="9665" max="9665" width="22.28515625" style="1" bestFit="1" customWidth="1"/>
    <col min="9666" max="9905" width="9.140625" style="1"/>
    <col min="9906" max="9906" width="4.7109375" style="1" customWidth="1"/>
    <col min="9907" max="9907" width="66.42578125" style="1" customWidth="1"/>
    <col min="9908" max="9908" width="8.42578125" style="1" customWidth="1"/>
    <col min="9909" max="9909" width="10.42578125" style="1" customWidth="1"/>
    <col min="9910" max="9910" width="9.42578125" style="1" customWidth="1"/>
    <col min="9911" max="9911" width="10.42578125" style="1" customWidth="1"/>
    <col min="9912" max="9913" width="11.5703125" style="1" customWidth="1"/>
    <col min="9914" max="9914" width="13.42578125" style="1" customWidth="1"/>
    <col min="9915" max="9915" width="10.85546875" style="1" customWidth="1"/>
    <col min="9916" max="9916" width="9.85546875" style="1" customWidth="1"/>
    <col min="9917" max="9917" width="11.140625" style="1" customWidth="1"/>
    <col min="9918" max="9919" width="11.28515625" style="1" customWidth="1"/>
    <col min="9920" max="9920" width="36.5703125" style="1" customWidth="1"/>
    <col min="9921" max="9921" width="22.28515625" style="1" bestFit="1" customWidth="1"/>
    <col min="9922" max="10161" width="9.140625" style="1"/>
    <col min="10162" max="10162" width="4.7109375" style="1" customWidth="1"/>
    <col min="10163" max="10163" width="66.42578125" style="1" customWidth="1"/>
    <col min="10164" max="10164" width="8.42578125" style="1" customWidth="1"/>
    <col min="10165" max="10165" width="10.42578125" style="1" customWidth="1"/>
    <col min="10166" max="10166" width="9.42578125" style="1" customWidth="1"/>
    <col min="10167" max="10167" width="10.42578125" style="1" customWidth="1"/>
    <col min="10168" max="10169" width="11.5703125" style="1" customWidth="1"/>
    <col min="10170" max="10170" width="13.42578125" style="1" customWidth="1"/>
    <col min="10171" max="10171" width="10.85546875" style="1" customWidth="1"/>
    <col min="10172" max="10172" width="9.85546875" style="1" customWidth="1"/>
    <col min="10173" max="10173" width="11.140625" style="1" customWidth="1"/>
    <col min="10174" max="10175" width="11.28515625" style="1" customWidth="1"/>
    <col min="10176" max="10176" width="36.5703125" style="1" customWidth="1"/>
    <col min="10177" max="10177" width="22.28515625" style="1" bestFit="1" customWidth="1"/>
    <col min="10178" max="10417" width="9.140625" style="1"/>
    <col min="10418" max="10418" width="4.7109375" style="1" customWidth="1"/>
    <col min="10419" max="10419" width="66.42578125" style="1" customWidth="1"/>
    <col min="10420" max="10420" width="8.42578125" style="1" customWidth="1"/>
    <col min="10421" max="10421" width="10.42578125" style="1" customWidth="1"/>
    <col min="10422" max="10422" width="9.42578125" style="1" customWidth="1"/>
    <col min="10423" max="10423" width="10.42578125" style="1" customWidth="1"/>
    <col min="10424" max="10425" width="11.5703125" style="1" customWidth="1"/>
    <col min="10426" max="10426" width="13.42578125" style="1" customWidth="1"/>
    <col min="10427" max="10427" width="10.85546875" style="1" customWidth="1"/>
    <col min="10428" max="10428" width="9.85546875" style="1" customWidth="1"/>
    <col min="10429" max="10429" width="11.140625" style="1" customWidth="1"/>
    <col min="10430" max="10431" width="11.28515625" style="1" customWidth="1"/>
    <col min="10432" max="10432" width="36.5703125" style="1" customWidth="1"/>
    <col min="10433" max="10433" width="22.28515625" style="1" bestFit="1" customWidth="1"/>
    <col min="10434" max="10673" width="9.140625" style="1"/>
    <col min="10674" max="10674" width="4.7109375" style="1" customWidth="1"/>
    <col min="10675" max="10675" width="66.42578125" style="1" customWidth="1"/>
    <col min="10676" max="10676" width="8.42578125" style="1" customWidth="1"/>
    <col min="10677" max="10677" width="10.42578125" style="1" customWidth="1"/>
    <col min="10678" max="10678" width="9.42578125" style="1" customWidth="1"/>
    <col min="10679" max="10679" width="10.42578125" style="1" customWidth="1"/>
    <col min="10680" max="10681" width="11.5703125" style="1" customWidth="1"/>
    <col min="10682" max="10682" width="13.42578125" style="1" customWidth="1"/>
    <col min="10683" max="10683" width="10.85546875" style="1" customWidth="1"/>
    <col min="10684" max="10684" width="9.85546875" style="1" customWidth="1"/>
    <col min="10685" max="10685" width="11.140625" style="1" customWidth="1"/>
    <col min="10686" max="10687" width="11.28515625" style="1" customWidth="1"/>
    <col min="10688" max="10688" width="36.5703125" style="1" customWidth="1"/>
    <col min="10689" max="10689" width="22.28515625" style="1" bestFit="1" customWidth="1"/>
    <col min="10690" max="10929" width="9.140625" style="1"/>
    <col min="10930" max="10930" width="4.7109375" style="1" customWidth="1"/>
    <col min="10931" max="10931" width="66.42578125" style="1" customWidth="1"/>
    <col min="10932" max="10932" width="8.42578125" style="1" customWidth="1"/>
    <col min="10933" max="10933" width="10.42578125" style="1" customWidth="1"/>
    <col min="10934" max="10934" width="9.42578125" style="1" customWidth="1"/>
    <col min="10935" max="10935" width="10.42578125" style="1" customWidth="1"/>
    <col min="10936" max="10937" width="11.5703125" style="1" customWidth="1"/>
    <col min="10938" max="10938" width="13.42578125" style="1" customWidth="1"/>
    <col min="10939" max="10939" width="10.85546875" style="1" customWidth="1"/>
    <col min="10940" max="10940" width="9.85546875" style="1" customWidth="1"/>
    <col min="10941" max="10941" width="11.140625" style="1" customWidth="1"/>
    <col min="10942" max="10943" width="11.28515625" style="1" customWidth="1"/>
    <col min="10944" max="10944" width="36.5703125" style="1" customWidth="1"/>
    <col min="10945" max="10945" width="22.28515625" style="1" bestFit="1" customWidth="1"/>
    <col min="10946" max="11185" width="9.140625" style="1"/>
    <col min="11186" max="11186" width="4.7109375" style="1" customWidth="1"/>
    <col min="11187" max="11187" width="66.42578125" style="1" customWidth="1"/>
    <col min="11188" max="11188" width="8.42578125" style="1" customWidth="1"/>
    <col min="11189" max="11189" width="10.42578125" style="1" customWidth="1"/>
    <col min="11190" max="11190" width="9.42578125" style="1" customWidth="1"/>
    <col min="11191" max="11191" width="10.42578125" style="1" customWidth="1"/>
    <col min="11192" max="11193" width="11.5703125" style="1" customWidth="1"/>
    <col min="11194" max="11194" width="13.42578125" style="1" customWidth="1"/>
    <col min="11195" max="11195" width="10.85546875" style="1" customWidth="1"/>
    <col min="11196" max="11196" width="9.85546875" style="1" customWidth="1"/>
    <col min="11197" max="11197" width="11.140625" style="1" customWidth="1"/>
    <col min="11198" max="11199" width="11.28515625" style="1" customWidth="1"/>
    <col min="11200" max="11200" width="36.5703125" style="1" customWidth="1"/>
    <col min="11201" max="11201" width="22.28515625" style="1" bestFit="1" customWidth="1"/>
    <col min="11202" max="11441" width="9.140625" style="1"/>
    <col min="11442" max="11442" width="4.7109375" style="1" customWidth="1"/>
    <col min="11443" max="11443" width="66.42578125" style="1" customWidth="1"/>
    <col min="11444" max="11444" width="8.42578125" style="1" customWidth="1"/>
    <col min="11445" max="11445" width="10.42578125" style="1" customWidth="1"/>
    <col min="11446" max="11446" width="9.42578125" style="1" customWidth="1"/>
    <col min="11447" max="11447" width="10.42578125" style="1" customWidth="1"/>
    <col min="11448" max="11449" width="11.5703125" style="1" customWidth="1"/>
    <col min="11450" max="11450" width="13.42578125" style="1" customWidth="1"/>
    <col min="11451" max="11451" width="10.85546875" style="1" customWidth="1"/>
    <col min="11452" max="11452" width="9.85546875" style="1" customWidth="1"/>
    <col min="11453" max="11453" width="11.140625" style="1" customWidth="1"/>
    <col min="11454" max="11455" width="11.28515625" style="1" customWidth="1"/>
    <col min="11456" max="11456" width="36.5703125" style="1" customWidth="1"/>
    <col min="11457" max="11457" width="22.28515625" style="1" bestFit="1" customWidth="1"/>
    <col min="11458" max="11697" width="9.140625" style="1"/>
    <col min="11698" max="11698" width="4.7109375" style="1" customWidth="1"/>
    <col min="11699" max="11699" width="66.42578125" style="1" customWidth="1"/>
    <col min="11700" max="11700" width="8.42578125" style="1" customWidth="1"/>
    <col min="11701" max="11701" width="10.42578125" style="1" customWidth="1"/>
    <col min="11702" max="11702" width="9.42578125" style="1" customWidth="1"/>
    <col min="11703" max="11703" width="10.42578125" style="1" customWidth="1"/>
    <col min="11704" max="11705" width="11.5703125" style="1" customWidth="1"/>
    <col min="11706" max="11706" width="13.42578125" style="1" customWidth="1"/>
    <col min="11707" max="11707" width="10.85546875" style="1" customWidth="1"/>
    <col min="11708" max="11708" width="9.85546875" style="1" customWidth="1"/>
    <col min="11709" max="11709" width="11.140625" style="1" customWidth="1"/>
    <col min="11710" max="11711" width="11.28515625" style="1" customWidth="1"/>
    <col min="11712" max="11712" width="36.5703125" style="1" customWidth="1"/>
    <col min="11713" max="11713" width="22.28515625" style="1" bestFit="1" customWidth="1"/>
    <col min="11714" max="11953" width="9.140625" style="1"/>
    <col min="11954" max="11954" width="4.7109375" style="1" customWidth="1"/>
    <col min="11955" max="11955" width="66.42578125" style="1" customWidth="1"/>
    <col min="11956" max="11956" width="8.42578125" style="1" customWidth="1"/>
    <col min="11957" max="11957" width="10.42578125" style="1" customWidth="1"/>
    <col min="11958" max="11958" width="9.42578125" style="1" customWidth="1"/>
    <col min="11959" max="11959" width="10.42578125" style="1" customWidth="1"/>
    <col min="11960" max="11961" width="11.5703125" style="1" customWidth="1"/>
    <col min="11962" max="11962" width="13.42578125" style="1" customWidth="1"/>
    <col min="11963" max="11963" width="10.85546875" style="1" customWidth="1"/>
    <col min="11964" max="11964" width="9.85546875" style="1" customWidth="1"/>
    <col min="11965" max="11965" width="11.140625" style="1" customWidth="1"/>
    <col min="11966" max="11967" width="11.28515625" style="1" customWidth="1"/>
    <col min="11968" max="11968" width="36.5703125" style="1" customWidth="1"/>
    <col min="11969" max="11969" width="22.28515625" style="1" bestFit="1" customWidth="1"/>
    <col min="11970" max="12209" width="9.140625" style="1"/>
    <col min="12210" max="12210" width="4.7109375" style="1" customWidth="1"/>
    <col min="12211" max="12211" width="66.42578125" style="1" customWidth="1"/>
    <col min="12212" max="12212" width="8.42578125" style="1" customWidth="1"/>
    <col min="12213" max="12213" width="10.42578125" style="1" customWidth="1"/>
    <col min="12214" max="12214" width="9.42578125" style="1" customWidth="1"/>
    <col min="12215" max="12215" width="10.42578125" style="1" customWidth="1"/>
    <col min="12216" max="12217" width="11.5703125" style="1" customWidth="1"/>
    <col min="12218" max="12218" width="13.42578125" style="1" customWidth="1"/>
    <col min="12219" max="12219" width="10.85546875" style="1" customWidth="1"/>
    <col min="12220" max="12220" width="9.85546875" style="1" customWidth="1"/>
    <col min="12221" max="12221" width="11.140625" style="1" customWidth="1"/>
    <col min="12222" max="12223" width="11.28515625" style="1" customWidth="1"/>
    <col min="12224" max="12224" width="36.5703125" style="1" customWidth="1"/>
    <col min="12225" max="12225" width="22.28515625" style="1" bestFit="1" customWidth="1"/>
    <col min="12226" max="12465" width="9.140625" style="1"/>
    <col min="12466" max="12466" width="4.7109375" style="1" customWidth="1"/>
    <col min="12467" max="12467" width="66.42578125" style="1" customWidth="1"/>
    <col min="12468" max="12468" width="8.42578125" style="1" customWidth="1"/>
    <col min="12469" max="12469" width="10.42578125" style="1" customWidth="1"/>
    <col min="12470" max="12470" width="9.42578125" style="1" customWidth="1"/>
    <col min="12471" max="12471" width="10.42578125" style="1" customWidth="1"/>
    <col min="12472" max="12473" width="11.5703125" style="1" customWidth="1"/>
    <col min="12474" max="12474" width="13.42578125" style="1" customWidth="1"/>
    <col min="12475" max="12475" width="10.85546875" style="1" customWidth="1"/>
    <col min="12476" max="12476" width="9.85546875" style="1" customWidth="1"/>
    <col min="12477" max="12477" width="11.140625" style="1" customWidth="1"/>
    <col min="12478" max="12479" width="11.28515625" style="1" customWidth="1"/>
    <col min="12480" max="12480" width="36.5703125" style="1" customWidth="1"/>
    <col min="12481" max="12481" width="22.28515625" style="1" bestFit="1" customWidth="1"/>
    <col min="12482" max="12721" width="9.140625" style="1"/>
    <col min="12722" max="12722" width="4.7109375" style="1" customWidth="1"/>
    <col min="12723" max="12723" width="66.42578125" style="1" customWidth="1"/>
    <col min="12724" max="12724" width="8.42578125" style="1" customWidth="1"/>
    <col min="12725" max="12725" width="10.42578125" style="1" customWidth="1"/>
    <col min="12726" max="12726" width="9.42578125" style="1" customWidth="1"/>
    <col min="12727" max="12727" width="10.42578125" style="1" customWidth="1"/>
    <col min="12728" max="12729" width="11.5703125" style="1" customWidth="1"/>
    <col min="12730" max="12730" width="13.42578125" style="1" customWidth="1"/>
    <col min="12731" max="12731" width="10.85546875" style="1" customWidth="1"/>
    <col min="12732" max="12732" width="9.85546875" style="1" customWidth="1"/>
    <col min="12733" max="12733" width="11.140625" style="1" customWidth="1"/>
    <col min="12734" max="12735" width="11.28515625" style="1" customWidth="1"/>
    <col min="12736" max="12736" width="36.5703125" style="1" customWidth="1"/>
    <col min="12737" max="12737" width="22.28515625" style="1" bestFit="1" customWidth="1"/>
    <col min="12738" max="12977" width="9.140625" style="1"/>
    <col min="12978" max="12978" width="4.7109375" style="1" customWidth="1"/>
    <col min="12979" max="12979" width="66.42578125" style="1" customWidth="1"/>
    <col min="12980" max="12980" width="8.42578125" style="1" customWidth="1"/>
    <col min="12981" max="12981" width="10.42578125" style="1" customWidth="1"/>
    <col min="12982" max="12982" width="9.42578125" style="1" customWidth="1"/>
    <col min="12983" max="12983" width="10.42578125" style="1" customWidth="1"/>
    <col min="12984" max="12985" width="11.5703125" style="1" customWidth="1"/>
    <col min="12986" max="12986" width="13.42578125" style="1" customWidth="1"/>
    <col min="12987" max="12987" width="10.85546875" style="1" customWidth="1"/>
    <col min="12988" max="12988" width="9.85546875" style="1" customWidth="1"/>
    <col min="12989" max="12989" width="11.140625" style="1" customWidth="1"/>
    <col min="12990" max="12991" width="11.28515625" style="1" customWidth="1"/>
    <col min="12992" max="12992" width="36.5703125" style="1" customWidth="1"/>
    <col min="12993" max="12993" width="22.28515625" style="1" bestFit="1" customWidth="1"/>
    <col min="12994" max="13233" width="9.140625" style="1"/>
    <col min="13234" max="13234" width="4.7109375" style="1" customWidth="1"/>
    <col min="13235" max="13235" width="66.42578125" style="1" customWidth="1"/>
    <col min="13236" max="13236" width="8.42578125" style="1" customWidth="1"/>
    <col min="13237" max="13237" width="10.42578125" style="1" customWidth="1"/>
    <col min="13238" max="13238" width="9.42578125" style="1" customWidth="1"/>
    <col min="13239" max="13239" width="10.42578125" style="1" customWidth="1"/>
    <col min="13240" max="13241" width="11.5703125" style="1" customWidth="1"/>
    <col min="13242" max="13242" width="13.42578125" style="1" customWidth="1"/>
    <col min="13243" max="13243" width="10.85546875" style="1" customWidth="1"/>
    <col min="13244" max="13244" width="9.85546875" style="1" customWidth="1"/>
    <col min="13245" max="13245" width="11.140625" style="1" customWidth="1"/>
    <col min="13246" max="13247" width="11.28515625" style="1" customWidth="1"/>
    <col min="13248" max="13248" width="36.5703125" style="1" customWidth="1"/>
    <col min="13249" max="13249" width="22.28515625" style="1" bestFit="1" customWidth="1"/>
    <col min="13250" max="13489" width="9.140625" style="1"/>
    <col min="13490" max="13490" width="4.7109375" style="1" customWidth="1"/>
    <col min="13491" max="13491" width="66.42578125" style="1" customWidth="1"/>
    <col min="13492" max="13492" width="8.42578125" style="1" customWidth="1"/>
    <col min="13493" max="13493" width="10.42578125" style="1" customWidth="1"/>
    <col min="13494" max="13494" width="9.42578125" style="1" customWidth="1"/>
    <col min="13495" max="13495" width="10.42578125" style="1" customWidth="1"/>
    <col min="13496" max="13497" width="11.5703125" style="1" customWidth="1"/>
    <col min="13498" max="13498" width="13.42578125" style="1" customWidth="1"/>
    <col min="13499" max="13499" width="10.85546875" style="1" customWidth="1"/>
    <col min="13500" max="13500" width="9.85546875" style="1" customWidth="1"/>
    <col min="13501" max="13501" width="11.140625" style="1" customWidth="1"/>
    <col min="13502" max="13503" width="11.28515625" style="1" customWidth="1"/>
    <col min="13504" max="13504" width="36.5703125" style="1" customWidth="1"/>
    <col min="13505" max="13505" width="22.28515625" style="1" bestFit="1" customWidth="1"/>
    <col min="13506" max="13745" width="9.140625" style="1"/>
    <col min="13746" max="13746" width="4.7109375" style="1" customWidth="1"/>
    <col min="13747" max="13747" width="66.42578125" style="1" customWidth="1"/>
    <col min="13748" max="13748" width="8.42578125" style="1" customWidth="1"/>
    <col min="13749" max="13749" width="10.42578125" style="1" customWidth="1"/>
    <col min="13750" max="13750" width="9.42578125" style="1" customWidth="1"/>
    <col min="13751" max="13751" width="10.42578125" style="1" customWidth="1"/>
    <col min="13752" max="13753" width="11.5703125" style="1" customWidth="1"/>
    <col min="13754" max="13754" width="13.42578125" style="1" customWidth="1"/>
    <col min="13755" max="13755" width="10.85546875" style="1" customWidth="1"/>
    <col min="13756" max="13756" width="9.85546875" style="1" customWidth="1"/>
    <col min="13757" max="13757" width="11.140625" style="1" customWidth="1"/>
    <col min="13758" max="13759" width="11.28515625" style="1" customWidth="1"/>
    <col min="13760" max="13760" width="36.5703125" style="1" customWidth="1"/>
    <col min="13761" max="13761" width="22.28515625" style="1" bestFit="1" customWidth="1"/>
    <col min="13762" max="14001" width="9.140625" style="1"/>
    <col min="14002" max="14002" width="4.7109375" style="1" customWidth="1"/>
    <col min="14003" max="14003" width="66.42578125" style="1" customWidth="1"/>
    <col min="14004" max="14004" width="8.42578125" style="1" customWidth="1"/>
    <col min="14005" max="14005" width="10.42578125" style="1" customWidth="1"/>
    <col min="14006" max="14006" width="9.42578125" style="1" customWidth="1"/>
    <col min="14007" max="14007" width="10.42578125" style="1" customWidth="1"/>
    <col min="14008" max="14009" width="11.5703125" style="1" customWidth="1"/>
    <col min="14010" max="14010" width="13.42578125" style="1" customWidth="1"/>
    <col min="14011" max="14011" width="10.85546875" style="1" customWidth="1"/>
    <col min="14012" max="14012" width="9.85546875" style="1" customWidth="1"/>
    <col min="14013" max="14013" width="11.140625" style="1" customWidth="1"/>
    <col min="14014" max="14015" width="11.28515625" style="1" customWidth="1"/>
    <col min="14016" max="14016" width="36.5703125" style="1" customWidth="1"/>
    <col min="14017" max="14017" width="22.28515625" style="1" bestFit="1" customWidth="1"/>
    <col min="14018" max="14257" width="9.140625" style="1"/>
    <col min="14258" max="14258" width="4.7109375" style="1" customWidth="1"/>
    <col min="14259" max="14259" width="66.42578125" style="1" customWidth="1"/>
    <col min="14260" max="14260" width="8.42578125" style="1" customWidth="1"/>
    <col min="14261" max="14261" width="10.42578125" style="1" customWidth="1"/>
    <col min="14262" max="14262" width="9.42578125" style="1" customWidth="1"/>
    <col min="14263" max="14263" width="10.42578125" style="1" customWidth="1"/>
    <col min="14264" max="14265" width="11.5703125" style="1" customWidth="1"/>
    <col min="14266" max="14266" width="13.42578125" style="1" customWidth="1"/>
    <col min="14267" max="14267" width="10.85546875" style="1" customWidth="1"/>
    <col min="14268" max="14268" width="9.85546875" style="1" customWidth="1"/>
    <col min="14269" max="14269" width="11.140625" style="1" customWidth="1"/>
    <col min="14270" max="14271" width="11.28515625" style="1" customWidth="1"/>
    <col min="14272" max="14272" width="36.5703125" style="1" customWidth="1"/>
    <col min="14273" max="14273" width="22.28515625" style="1" bestFit="1" customWidth="1"/>
    <col min="14274" max="14513" width="9.140625" style="1"/>
    <col min="14514" max="14514" width="4.7109375" style="1" customWidth="1"/>
    <col min="14515" max="14515" width="66.42578125" style="1" customWidth="1"/>
    <col min="14516" max="14516" width="8.42578125" style="1" customWidth="1"/>
    <col min="14517" max="14517" width="10.42578125" style="1" customWidth="1"/>
    <col min="14518" max="14518" width="9.42578125" style="1" customWidth="1"/>
    <col min="14519" max="14519" width="10.42578125" style="1" customWidth="1"/>
    <col min="14520" max="14521" width="11.5703125" style="1" customWidth="1"/>
    <col min="14522" max="14522" width="13.42578125" style="1" customWidth="1"/>
    <col min="14523" max="14523" width="10.85546875" style="1" customWidth="1"/>
    <col min="14524" max="14524" width="9.85546875" style="1" customWidth="1"/>
    <col min="14525" max="14525" width="11.140625" style="1" customWidth="1"/>
    <col min="14526" max="14527" width="11.28515625" style="1" customWidth="1"/>
    <col min="14528" max="14528" width="36.5703125" style="1" customWidth="1"/>
    <col min="14529" max="14529" width="22.28515625" style="1" bestFit="1" customWidth="1"/>
    <col min="14530" max="14769" width="9.140625" style="1"/>
    <col min="14770" max="14770" width="4.7109375" style="1" customWidth="1"/>
    <col min="14771" max="14771" width="66.42578125" style="1" customWidth="1"/>
    <col min="14772" max="14772" width="8.42578125" style="1" customWidth="1"/>
    <col min="14773" max="14773" width="10.42578125" style="1" customWidth="1"/>
    <col min="14774" max="14774" width="9.42578125" style="1" customWidth="1"/>
    <col min="14775" max="14775" width="10.42578125" style="1" customWidth="1"/>
    <col min="14776" max="14777" width="11.5703125" style="1" customWidth="1"/>
    <col min="14778" max="14778" width="13.42578125" style="1" customWidth="1"/>
    <col min="14779" max="14779" width="10.85546875" style="1" customWidth="1"/>
    <col min="14780" max="14780" width="9.85546875" style="1" customWidth="1"/>
    <col min="14781" max="14781" width="11.140625" style="1" customWidth="1"/>
    <col min="14782" max="14783" width="11.28515625" style="1" customWidth="1"/>
    <col min="14784" max="14784" width="36.5703125" style="1" customWidth="1"/>
    <col min="14785" max="14785" width="22.28515625" style="1" bestFit="1" customWidth="1"/>
    <col min="14786" max="15025" width="9.140625" style="1"/>
    <col min="15026" max="15026" width="4.7109375" style="1" customWidth="1"/>
    <col min="15027" max="15027" width="66.42578125" style="1" customWidth="1"/>
    <col min="15028" max="15028" width="8.42578125" style="1" customWidth="1"/>
    <col min="15029" max="15029" width="10.42578125" style="1" customWidth="1"/>
    <col min="15030" max="15030" width="9.42578125" style="1" customWidth="1"/>
    <col min="15031" max="15031" width="10.42578125" style="1" customWidth="1"/>
    <col min="15032" max="15033" width="11.5703125" style="1" customWidth="1"/>
    <col min="15034" max="15034" width="13.42578125" style="1" customWidth="1"/>
    <col min="15035" max="15035" width="10.85546875" style="1" customWidth="1"/>
    <col min="15036" max="15036" width="9.85546875" style="1" customWidth="1"/>
    <col min="15037" max="15037" width="11.140625" style="1" customWidth="1"/>
    <col min="15038" max="15039" width="11.28515625" style="1" customWidth="1"/>
    <col min="15040" max="15040" width="36.5703125" style="1" customWidth="1"/>
    <col min="15041" max="15041" width="22.28515625" style="1" bestFit="1" customWidth="1"/>
    <col min="15042" max="15281" width="9.140625" style="1"/>
    <col min="15282" max="15282" width="4.7109375" style="1" customWidth="1"/>
    <col min="15283" max="15283" width="66.42578125" style="1" customWidth="1"/>
    <col min="15284" max="15284" width="8.42578125" style="1" customWidth="1"/>
    <col min="15285" max="15285" width="10.42578125" style="1" customWidth="1"/>
    <col min="15286" max="15286" width="9.42578125" style="1" customWidth="1"/>
    <col min="15287" max="15287" width="10.42578125" style="1" customWidth="1"/>
    <col min="15288" max="15289" width="11.5703125" style="1" customWidth="1"/>
    <col min="15290" max="15290" width="13.42578125" style="1" customWidth="1"/>
    <col min="15291" max="15291" width="10.85546875" style="1" customWidth="1"/>
    <col min="15292" max="15292" width="9.85546875" style="1" customWidth="1"/>
    <col min="15293" max="15293" width="11.140625" style="1" customWidth="1"/>
    <col min="15294" max="15295" width="11.28515625" style="1" customWidth="1"/>
    <col min="15296" max="15296" width="36.5703125" style="1" customWidth="1"/>
    <col min="15297" max="15297" width="22.28515625" style="1" bestFit="1" customWidth="1"/>
    <col min="15298" max="15537" width="9.140625" style="1"/>
    <col min="15538" max="15538" width="4.7109375" style="1" customWidth="1"/>
    <col min="15539" max="15539" width="66.42578125" style="1" customWidth="1"/>
    <col min="15540" max="15540" width="8.42578125" style="1" customWidth="1"/>
    <col min="15541" max="15541" width="10.42578125" style="1" customWidth="1"/>
    <col min="15542" max="15542" width="9.42578125" style="1" customWidth="1"/>
    <col min="15543" max="15543" width="10.42578125" style="1" customWidth="1"/>
    <col min="15544" max="15545" width="11.5703125" style="1" customWidth="1"/>
    <col min="15546" max="15546" width="13.42578125" style="1" customWidth="1"/>
    <col min="15547" max="15547" width="10.85546875" style="1" customWidth="1"/>
    <col min="15548" max="15548" width="9.85546875" style="1" customWidth="1"/>
    <col min="15549" max="15549" width="11.140625" style="1" customWidth="1"/>
    <col min="15550" max="15551" width="11.28515625" style="1" customWidth="1"/>
    <col min="15552" max="15552" width="36.5703125" style="1" customWidth="1"/>
    <col min="15553" max="15553" width="22.28515625" style="1" bestFit="1" customWidth="1"/>
    <col min="15554" max="15793" width="9.140625" style="1"/>
    <col min="15794" max="15794" width="4.7109375" style="1" customWidth="1"/>
    <col min="15795" max="15795" width="66.42578125" style="1" customWidth="1"/>
    <col min="15796" max="15796" width="8.42578125" style="1" customWidth="1"/>
    <col min="15797" max="15797" width="10.42578125" style="1" customWidth="1"/>
    <col min="15798" max="15798" width="9.42578125" style="1" customWidth="1"/>
    <col min="15799" max="15799" width="10.42578125" style="1" customWidth="1"/>
    <col min="15800" max="15801" width="11.5703125" style="1" customWidth="1"/>
    <col min="15802" max="15802" width="13.42578125" style="1" customWidth="1"/>
    <col min="15803" max="15803" width="10.85546875" style="1" customWidth="1"/>
    <col min="15804" max="15804" width="9.85546875" style="1" customWidth="1"/>
    <col min="15805" max="15805" width="11.140625" style="1" customWidth="1"/>
    <col min="15806" max="15807" width="11.28515625" style="1" customWidth="1"/>
    <col min="15808" max="15808" width="36.5703125" style="1" customWidth="1"/>
    <col min="15809" max="15809" width="22.28515625" style="1" bestFit="1" customWidth="1"/>
    <col min="15810" max="16049" width="9.140625" style="1"/>
    <col min="16050" max="16050" width="4.7109375" style="1" customWidth="1"/>
    <col min="16051" max="16051" width="66.42578125" style="1" customWidth="1"/>
    <col min="16052" max="16052" width="8.42578125" style="1" customWidth="1"/>
    <col min="16053" max="16053" width="10.42578125" style="1" customWidth="1"/>
    <col min="16054" max="16054" width="9.42578125" style="1" customWidth="1"/>
    <col min="16055" max="16055" width="10.42578125" style="1" customWidth="1"/>
    <col min="16056" max="16057" width="11.5703125" style="1" customWidth="1"/>
    <col min="16058" max="16058" width="13.42578125" style="1" customWidth="1"/>
    <col min="16059" max="16059" width="10.85546875" style="1" customWidth="1"/>
    <col min="16060" max="16060" width="9.85546875" style="1" customWidth="1"/>
    <col min="16061" max="16061" width="11.140625" style="1" customWidth="1"/>
    <col min="16062" max="16063" width="11.28515625" style="1" customWidth="1"/>
    <col min="16064" max="16064" width="36.5703125" style="1" customWidth="1"/>
    <col min="16065" max="16065" width="22.28515625" style="1" bestFit="1" customWidth="1"/>
    <col min="16066" max="16384" width="9.140625" style="1"/>
  </cols>
  <sheetData>
    <row r="3" spans="2:14" x14ac:dyDescent="0.25">
      <c r="D3" s="4"/>
    </row>
    <row r="4" spans="2:14" x14ac:dyDescent="0.25">
      <c r="D4" s="4"/>
    </row>
    <row r="5" spans="2:14" ht="12.75" customHeight="1" x14ac:dyDescent="0.25">
      <c r="B5" s="3"/>
      <c r="D5" s="4"/>
      <c r="F5" s="4"/>
      <c r="G5" s="4"/>
      <c r="H5" s="4"/>
      <c r="I5" s="19"/>
    </row>
    <row r="6" spans="2:14" x14ac:dyDescent="0.25">
      <c r="C6" s="189" t="s">
        <v>233</v>
      </c>
      <c r="D6" s="189"/>
      <c r="E6" s="189"/>
      <c r="F6" s="189"/>
      <c r="G6" s="189"/>
      <c r="H6" s="189"/>
      <c r="I6" s="189"/>
      <c r="J6" s="189"/>
      <c r="K6" s="78"/>
    </row>
    <row r="7" spans="2:14" x14ac:dyDescent="0.25">
      <c r="C7" s="189" t="s">
        <v>0</v>
      </c>
      <c r="D7" s="189"/>
      <c r="E7" s="189"/>
      <c r="F7" s="189"/>
      <c r="G7" s="189"/>
      <c r="H7" s="189"/>
      <c r="I7" s="189"/>
      <c r="J7" s="189"/>
      <c r="K7" s="78"/>
    </row>
    <row r="8" spans="2:14" x14ac:dyDescent="0.25">
      <c r="C8" s="189" t="s">
        <v>74</v>
      </c>
      <c r="D8" s="189"/>
      <c r="E8" s="189"/>
      <c r="F8" s="189"/>
      <c r="G8" s="189"/>
      <c r="H8" s="189"/>
      <c r="I8" s="189"/>
      <c r="J8" s="189"/>
      <c r="K8" s="78"/>
    </row>
    <row r="9" spans="2:14" ht="15.75" thickBot="1" x14ac:dyDescent="0.3">
      <c r="F9" s="9"/>
      <c r="G9" s="9"/>
      <c r="H9" s="9"/>
    </row>
    <row r="10" spans="2:14" ht="12" customHeight="1" x14ac:dyDescent="0.25">
      <c r="B10" s="200" t="s">
        <v>244</v>
      </c>
      <c r="C10" s="224" t="s">
        <v>1</v>
      </c>
      <c r="D10" s="193" t="s">
        <v>2</v>
      </c>
      <c r="E10" s="205" t="s">
        <v>234</v>
      </c>
      <c r="F10" s="193" t="s">
        <v>146</v>
      </c>
      <c r="G10" s="193" t="s">
        <v>3</v>
      </c>
      <c r="H10" s="193" t="s">
        <v>4</v>
      </c>
      <c r="I10" s="193" t="s">
        <v>5</v>
      </c>
      <c r="J10" s="193" t="s">
        <v>6</v>
      </c>
      <c r="K10" s="208" t="s">
        <v>137</v>
      </c>
    </row>
    <row r="11" spans="2:14" ht="14.25" customHeight="1" x14ac:dyDescent="0.25">
      <c r="B11" s="201"/>
      <c r="C11" s="225"/>
      <c r="D11" s="194"/>
      <c r="E11" s="206"/>
      <c r="F11" s="194"/>
      <c r="G11" s="194"/>
      <c r="H11" s="194"/>
      <c r="I11" s="194"/>
      <c r="J11" s="194"/>
      <c r="K11" s="209"/>
    </row>
    <row r="12" spans="2:14" ht="28.5" customHeight="1" thickBot="1" x14ac:dyDescent="0.3">
      <c r="B12" s="202"/>
      <c r="C12" s="226"/>
      <c r="D12" s="174" t="s">
        <v>7</v>
      </c>
      <c r="E12" s="207"/>
      <c r="F12" s="195"/>
      <c r="G12" s="195"/>
      <c r="H12" s="195"/>
      <c r="I12" s="195"/>
      <c r="J12" s="195"/>
      <c r="K12" s="210"/>
    </row>
    <row r="13" spans="2:14" ht="15.75" thickBot="1" x14ac:dyDescent="0.3">
      <c r="B13" s="25"/>
      <c r="C13" s="27">
        <v>1</v>
      </c>
      <c r="D13" s="26">
        <v>2</v>
      </c>
      <c r="E13" s="176">
        <v>3</v>
      </c>
      <c r="F13" s="176">
        <v>4</v>
      </c>
      <c r="G13" s="176">
        <v>5</v>
      </c>
      <c r="H13" s="176">
        <v>6</v>
      </c>
      <c r="I13" s="176">
        <v>7</v>
      </c>
      <c r="J13" s="176">
        <v>8</v>
      </c>
      <c r="K13" s="138">
        <v>9</v>
      </c>
    </row>
    <row r="14" spans="2:14" ht="12.75" customHeight="1" thickBot="1" x14ac:dyDescent="0.3">
      <c r="B14" s="198" t="s">
        <v>42</v>
      </c>
      <c r="C14" s="199"/>
      <c r="D14" s="199"/>
      <c r="E14" s="161">
        <f t="shared" ref="E14:K14" si="0">E15+E51+E248+E256+E204</f>
        <v>29506423.109999999</v>
      </c>
      <c r="F14" s="161">
        <f t="shared" si="0"/>
        <v>1370700</v>
      </c>
      <c r="G14" s="161">
        <f t="shared" si="0"/>
        <v>319005</v>
      </c>
      <c r="H14" s="161">
        <f t="shared" si="0"/>
        <v>906054.11</v>
      </c>
      <c r="I14" s="161">
        <f>I15+I51+I248+I256+I204</f>
        <v>12506301</v>
      </c>
      <c r="J14" s="161">
        <f t="shared" si="0"/>
        <v>1204750</v>
      </c>
      <c r="K14" s="177">
        <f t="shared" si="0"/>
        <v>13199613</v>
      </c>
    </row>
    <row r="15" spans="2:14" ht="33" customHeight="1" thickBot="1" x14ac:dyDescent="0.3">
      <c r="B15" s="148" t="s">
        <v>8</v>
      </c>
      <c r="C15" s="149"/>
      <c r="D15" s="150"/>
      <c r="E15" s="151">
        <f>E16+E18+E20+E23+E28+E39+E42</f>
        <v>13936387</v>
      </c>
      <c r="F15" s="151">
        <f>F16+F18+F20+F23+F28+F39+F42</f>
        <v>196082</v>
      </c>
      <c r="G15" s="151">
        <f>G16+G18+G20+G23+G28+G39+G42</f>
        <v>20000</v>
      </c>
      <c r="H15" s="151">
        <f>H16+H18+H20+H23+H28+H39+H42</f>
        <v>66916</v>
      </c>
      <c r="I15" s="151">
        <f t="shared" ref="I15:K15" si="1">I16+I18+I20+I23+I28+I39+I42</f>
        <v>3246268</v>
      </c>
      <c r="J15" s="151">
        <f t="shared" si="1"/>
        <v>101198</v>
      </c>
      <c r="K15" s="178">
        <f t="shared" si="1"/>
        <v>10305923</v>
      </c>
      <c r="N15" s="81"/>
    </row>
    <row r="16" spans="2:14" ht="16.5" customHeight="1" x14ac:dyDescent="0.25">
      <c r="B16" s="203" t="s">
        <v>36</v>
      </c>
      <c r="C16" s="204"/>
      <c r="D16" s="204"/>
      <c r="E16" s="139">
        <f>SUM(E17)</f>
        <v>8283</v>
      </c>
      <c r="F16" s="139">
        <f t="shared" ref="F16:J16" si="2">F17</f>
        <v>0</v>
      </c>
      <c r="G16" s="139">
        <f t="shared" si="2"/>
        <v>0</v>
      </c>
      <c r="H16" s="139">
        <f t="shared" si="2"/>
        <v>8283</v>
      </c>
      <c r="I16" s="139">
        <f t="shared" si="2"/>
        <v>0</v>
      </c>
      <c r="J16" s="139">
        <f t="shared" si="2"/>
        <v>0</v>
      </c>
      <c r="K16" s="140">
        <f t="shared" ref="K16" si="3">K17</f>
        <v>0</v>
      </c>
    </row>
    <row r="17" spans="1:11" ht="25.5" x14ac:dyDescent="0.25">
      <c r="B17" s="34">
        <v>1</v>
      </c>
      <c r="C17" s="153" t="s">
        <v>44</v>
      </c>
      <c r="D17" s="8" t="s">
        <v>43</v>
      </c>
      <c r="E17" s="59">
        <f>SUM(F17:K17)</f>
        <v>8283</v>
      </c>
      <c r="F17" s="162"/>
      <c r="G17" s="162"/>
      <c r="H17" s="162">
        <v>8283</v>
      </c>
      <c r="I17" s="162"/>
      <c r="J17" s="36"/>
      <c r="K17" s="35"/>
    </row>
    <row r="18" spans="1:11" ht="18" customHeight="1" x14ac:dyDescent="0.25">
      <c r="B18" s="196" t="s">
        <v>9</v>
      </c>
      <c r="C18" s="197"/>
      <c r="D18" s="197"/>
      <c r="E18" s="60">
        <f>E19</f>
        <v>8859</v>
      </c>
      <c r="F18" s="60">
        <f t="shared" ref="F18:J18" si="4">F19</f>
        <v>0</v>
      </c>
      <c r="G18" s="60">
        <f t="shared" si="4"/>
        <v>6878</v>
      </c>
      <c r="H18" s="60">
        <f t="shared" si="4"/>
        <v>0</v>
      </c>
      <c r="I18" s="60">
        <f t="shared" si="4"/>
        <v>0</v>
      </c>
      <c r="J18" s="60">
        <f t="shared" si="4"/>
        <v>1981</v>
      </c>
      <c r="K18" s="120">
        <f t="shared" ref="K18" si="5">K19</f>
        <v>0</v>
      </c>
    </row>
    <row r="19" spans="1:11" ht="25.5" x14ac:dyDescent="0.25">
      <c r="B19" s="164">
        <v>2</v>
      </c>
      <c r="C19" s="153" t="s">
        <v>10</v>
      </c>
      <c r="D19" s="154" t="s">
        <v>45</v>
      </c>
      <c r="E19" s="155">
        <f>SUM(G19:J19)</f>
        <v>8859</v>
      </c>
      <c r="F19" s="162"/>
      <c r="G19" s="162">
        <v>6878</v>
      </c>
      <c r="H19" s="162"/>
      <c r="I19" s="158"/>
      <c r="J19" s="79">
        <v>1981</v>
      </c>
      <c r="K19" s="157"/>
    </row>
    <row r="20" spans="1:11" ht="16.5" customHeight="1" x14ac:dyDescent="0.25">
      <c r="B20" s="196" t="s">
        <v>11</v>
      </c>
      <c r="C20" s="197"/>
      <c r="D20" s="197"/>
      <c r="E20" s="60">
        <f>SUM(E21:E22)</f>
        <v>2171554</v>
      </c>
      <c r="F20" s="60">
        <f t="shared" ref="F20:K20" si="6">SUM(F21:F22)</f>
        <v>63908</v>
      </c>
      <c r="G20" s="60">
        <f t="shared" si="6"/>
        <v>13122</v>
      </c>
      <c r="H20" s="60">
        <f t="shared" si="6"/>
        <v>0</v>
      </c>
      <c r="I20" s="60">
        <f t="shared" si="6"/>
        <v>2094524</v>
      </c>
      <c r="J20" s="60">
        <f t="shared" si="6"/>
        <v>0</v>
      </c>
      <c r="K20" s="120">
        <f t="shared" si="6"/>
        <v>0</v>
      </c>
    </row>
    <row r="21" spans="1:11" ht="51" x14ac:dyDescent="0.25">
      <c r="B21" s="34">
        <v>3</v>
      </c>
      <c r="C21" s="153" t="s">
        <v>226</v>
      </c>
      <c r="D21" s="8" t="s">
        <v>43</v>
      </c>
      <c r="E21" s="59">
        <f>SUM(F21:K21)</f>
        <v>13122</v>
      </c>
      <c r="F21" s="162"/>
      <c r="G21" s="162">
        <f>12461+661</f>
        <v>13122</v>
      </c>
      <c r="H21" s="162"/>
      <c r="I21" s="162"/>
      <c r="J21" s="36"/>
      <c r="K21" s="35"/>
    </row>
    <row r="22" spans="1:11" ht="38.25" x14ac:dyDescent="0.25">
      <c r="A22"/>
      <c r="B22" s="50">
        <v>4</v>
      </c>
      <c r="C22" s="22" t="s">
        <v>97</v>
      </c>
      <c r="D22" s="86" t="s">
        <v>98</v>
      </c>
      <c r="E22" s="89">
        <f>SUM(F22:K22)</f>
        <v>2158432</v>
      </c>
      <c r="F22" s="79">
        <v>63908</v>
      </c>
      <c r="G22" s="79"/>
      <c r="H22" s="136"/>
      <c r="I22" s="90">
        <v>2094524</v>
      </c>
      <c r="J22" s="162"/>
      <c r="K22" s="157"/>
    </row>
    <row r="23" spans="1:11" ht="20.25" customHeight="1" x14ac:dyDescent="0.25">
      <c r="B23" s="190" t="s">
        <v>12</v>
      </c>
      <c r="C23" s="191"/>
      <c r="D23" s="192"/>
      <c r="E23" s="77">
        <f>SUM(E24:E27)</f>
        <v>1108940</v>
      </c>
      <c r="F23" s="77">
        <f t="shared" ref="F23:K23" si="7">SUM(F24:F27)</f>
        <v>0</v>
      </c>
      <c r="G23" s="77">
        <f t="shared" si="7"/>
        <v>0</v>
      </c>
      <c r="H23" s="77">
        <f t="shared" si="7"/>
        <v>0</v>
      </c>
      <c r="I23" s="77">
        <f t="shared" si="7"/>
        <v>1018998</v>
      </c>
      <c r="J23" s="77">
        <f t="shared" si="7"/>
        <v>89942</v>
      </c>
      <c r="K23" s="179">
        <f t="shared" si="7"/>
        <v>0</v>
      </c>
    </row>
    <row r="24" spans="1:11" ht="38.25" x14ac:dyDescent="0.25">
      <c r="B24" s="180">
        <v>5</v>
      </c>
      <c r="C24" s="153" t="s">
        <v>216</v>
      </c>
      <c r="D24" s="8" t="s">
        <v>43</v>
      </c>
      <c r="E24" s="59">
        <f>SUM(F24:K24)</f>
        <v>44278</v>
      </c>
      <c r="F24" s="42"/>
      <c r="G24" s="42"/>
      <c r="H24" s="42"/>
      <c r="I24" s="162"/>
      <c r="J24" s="36">
        <v>44278</v>
      </c>
      <c r="K24" s="35"/>
    </row>
    <row r="25" spans="1:11" ht="27" customHeight="1" x14ac:dyDescent="0.25">
      <c r="B25" s="180">
        <v>6</v>
      </c>
      <c r="C25" s="22" t="s">
        <v>217</v>
      </c>
      <c r="D25" s="84" t="s">
        <v>99</v>
      </c>
      <c r="E25" s="89">
        <f>SUM(G25:K25)</f>
        <v>231958</v>
      </c>
      <c r="F25" s="79"/>
      <c r="G25" s="79"/>
      <c r="H25" s="91"/>
      <c r="I25" s="90">
        <v>231958</v>
      </c>
      <c r="J25" s="162"/>
      <c r="K25" s="157"/>
    </row>
    <row r="26" spans="1:11" ht="30.75" customHeight="1" x14ac:dyDescent="0.25">
      <c r="B26" s="180">
        <v>7</v>
      </c>
      <c r="C26" s="22" t="s">
        <v>218</v>
      </c>
      <c r="D26" s="84" t="s">
        <v>99</v>
      </c>
      <c r="E26" s="89">
        <f>SUM(G26:K26)</f>
        <v>787040</v>
      </c>
      <c r="F26" s="79"/>
      <c r="G26" s="79"/>
      <c r="H26" s="91"/>
      <c r="I26" s="90">
        <v>787040</v>
      </c>
      <c r="J26" s="162"/>
      <c r="K26" s="157"/>
    </row>
    <row r="27" spans="1:11" ht="30.75" customHeight="1" x14ac:dyDescent="0.25">
      <c r="B27" s="180">
        <v>8</v>
      </c>
      <c r="C27" s="22" t="s">
        <v>185</v>
      </c>
      <c r="D27" s="84" t="s">
        <v>43</v>
      </c>
      <c r="E27" s="89">
        <f>SUM(F27:K27)</f>
        <v>45664</v>
      </c>
      <c r="F27" s="79"/>
      <c r="G27" s="79"/>
      <c r="H27" s="91"/>
      <c r="I27" s="90"/>
      <c r="J27" s="162">
        <v>45664</v>
      </c>
      <c r="K27" s="157"/>
    </row>
    <row r="28" spans="1:11" ht="24" customHeight="1" x14ac:dyDescent="0.25">
      <c r="B28" s="196" t="s">
        <v>13</v>
      </c>
      <c r="C28" s="197"/>
      <c r="D28" s="48"/>
      <c r="E28" s="60">
        <f>SUM(E29:E38)</f>
        <v>182480</v>
      </c>
      <c r="F28" s="60">
        <f t="shared" ref="F28:K28" si="8">SUM(F29:F38)</f>
        <v>30371</v>
      </c>
      <c r="G28" s="60">
        <f t="shared" si="8"/>
        <v>0</v>
      </c>
      <c r="H28" s="60">
        <f t="shared" si="8"/>
        <v>39621</v>
      </c>
      <c r="I28" s="60">
        <f t="shared" si="8"/>
        <v>103213</v>
      </c>
      <c r="J28" s="60">
        <f t="shared" si="8"/>
        <v>9275</v>
      </c>
      <c r="K28" s="120">
        <f t="shared" si="8"/>
        <v>0</v>
      </c>
    </row>
    <row r="29" spans="1:11" ht="38.25" x14ac:dyDescent="0.25">
      <c r="B29" s="184">
        <v>9</v>
      </c>
      <c r="C29" s="22" t="s">
        <v>38</v>
      </c>
      <c r="D29" s="84" t="s">
        <v>91</v>
      </c>
      <c r="E29" s="51">
        <f t="shared" ref="E29:E33" si="9">SUM(G29:J29)</f>
        <v>22959</v>
      </c>
      <c r="F29" s="163"/>
      <c r="G29" s="163"/>
      <c r="H29" s="163"/>
      <c r="I29" s="163">
        <v>22959</v>
      </c>
      <c r="J29" s="16"/>
      <c r="K29" s="20"/>
    </row>
    <row r="30" spans="1:11" ht="38.25" x14ac:dyDescent="0.25">
      <c r="B30" s="184">
        <v>10</v>
      </c>
      <c r="C30" s="22" t="s">
        <v>113</v>
      </c>
      <c r="D30" s="84" t="s">
        <v>91</v>
      </c>
      <c r="E30" s="51">
        <f t="shared" si="9"/>
        <v>32901</v>
      </c>
      <c r="F30" s="163"/>
      <c r="G30" s="163"/>
      <c r="H30" s="163"/>
      <c r="I30" s="163">
        <v>32901</v>
      </c>
      <c r="J30" s="16"/>
      <c r="K30" s="20"/>
    </row>
    <row r="31" spans="1:11" ht="38.25" x14ac:dyDescent="0.25">
      <c r="B31" s="184">
        <v>11</v>
      </c>
      <c r="C31" s="22" t="s">
        <v>116</v>
      </c>
      <c r="D31" s="84" t="s">
        <v>91</v>
      </c>
      <c r="E31" s="51">
        <f t="shared" si="9"/>
        <v>11462</v>
      </c>
      <c r="F31" s="163"/>
      <c r="G31" s="163"/>
      <c r="H31" s="163"/>
      <c r="I31" s="163">
        <v>11462</v>
      </c>
      <c r="J31" s="16"/>
      <c r="K31" s="20"/>
    </row>
    <row r="32" spans="1:11" ht="38.25" x14ac:dyDescent="0.25">
      <c r="B32" s="184">
        <v>12</v>
      </c>
      <c r="C32" s="22" t="s">
        <v>118</v>
      </c>
      <c r="D32" s="84" t="s">
        <v>91</v>
      </c>
      <c r="E32" s="51">
        <f t="shared" si="9"/>
        <v>14994</v>
      </c>
      <c r="F32" s="163"/>
      <c r="G32" s="163"/>
      <c r="H32" s="163"/>
      <c r="I32" s="163">
        <v>14994</v>
      </c>
      <c r="J32" s="16"/>
      <c r="K32" s="20"/>
    </row>
    <row r="33" spans="2:11" ht="38.25" x14ac:dyDescent="0.25">
      <c r="B33" s="184">
        <v>13</v>
      </c>
      <c r="C33" s="22" t="s">
        <v>121</v>
      </c>
      <c r="D33" s="84" t="s">
        <v>91</v>
      </c>
      <c r="E33" s="51">
        <f t="shared" si="9"/>
        <v>20897</v>
      </c>
      <c r="F33" s="163"/>
      <c r="G33" s="163"/>
      <c r="H33" s="163"/>
      <c r="I33" s="163">
        <v>20897</v>
      </c>
      <c r="J33" s="16"/>
      <c r="K33" s="20"/>
    </row>
    <row r="34" spans="2:11" ht="33" customHeight="1" x14ac:dyDescent="0.25">
      <c r="B34" s="184">
        <v>14</v>
      </c>
      <c r="C34" s="46" t="s">
        <v>14</v>
      </c>
      <c r="D34" s="8" t="s">
        <v>45</v>
      </c>
      <c r="E34" s="51">
        <f>SUM(G34:J34)</f>
        <v>11130</v>
      </c>
      <c r="F34" s="40"/>
      <c r="G34" s="40"/>
      <c r="H34" s="114">
        <v>1855</v>
      </c>
      <c r="I34" s="79"/>
      <c r="J34" s="36">
        <v>9275</v>
      </c>
      <c r="K34" s="35"/>
    </row>
    <row r="35" spans="2:11" ht="21.95" customHeight="1" x14ac:dyDescent="0.25">
      <c r="B35" s="184">
        <v>15</v>
      </c>
      <c r="C35" s="46" t="s">
        <v>211</v>
      </c>
      <c r="D35" s="8" t="s">
        <v>43</v>
      </c>
      <c r="E35" s="75">
        <f>SUM(G35:J35)</f>
        <v>15766</v>
      </c>
      <c r="F35" s="79"/>
      <c r="G35" s="79"/>
      <c r="H35" s="114">
        <v>15766</v>
      </c>
      <c r="I35" s="79"/>
      <c r="J35" s="162"/>
      <c r="K35" s="157"/>
    </row>
    <row r="36" spans="2:11" ht="21.95" customHeight="1" x14ac:dyDescent="0.25">
      <c r="B36" s="184">
        <v>16</v>
      </c>
      <c r="C36" s="22" t="s">
        <v>140</v>
      </c>
      <c r="D36" s="135">
        <v>2026</v>
      </c>
      <c r="E36" s="89">
        <f>SUM(F36:K36)</f>
        <v>30371</v>
      </c>
      <c r="F36" s="90">
        <v>30371</v>
      </c>
      <c r="G36" s="90"/>
      <c r="H36" s="91"/>
      <c r="I36" s="90"/>
      <c r="J36" s="162"/>
      <c r="K36" s="157"/>
    </row>
    <row r="37" spans="2:11" ht="21.95" customHeight="1" x14ac:dyDescent="0.25">
      <c r="B37" s="184">
        <v>17</v>
      </c>
      <c r="C37" s="22" t="s">
        <v>209</v>
      </c>
      <c r="D37" s="135" t="s">
        <v>208</v>
      </c>
      <c r="E37" s="89">
        <f>SUM(F37:K37)</f>
        <v>12000</v>
      </c>
      <c r="F37" s="90"/>
      <c r="G37" s="90"/>
      <c r="H37" s="91">
        <v>12000</v>
      </c>
      <c r="I37" s="90"/>
      <c r="J37" s="162"/>
      <c r="K37" s="157"/>
    </row>
    <row r="38" spans="2:11" ht="21.95" customHeight="1" x14ac:dyDescent="0.25">
      <c r="B38" s="184">
        <v>18</v>
      </c>
      <c r="C38" s="22" t="s">
        <v>210</v>
      </c>
      <c r="D38" s="135" t="s">
        <v>208</v>
      </c>
      <c r="E38" s="89">
        <f>SUM(F38:K38)</f>
        <v>10000</v>
      </c>
      <c r="F38" s="90"/>
      <c r="G38" s="90"/>
      <c r="H38" s="91">
        <v>10000</v>
      </c>
      <c r="I38" s="90"/>
      <c r="J38" s="162"/>
      <c r="K38" s="157"/>
    </row>
    <row r="39" spans="2:11" ht="17.25" customHeight="1" x14ac:dyDescent="0.25">
      <c r="B39" s="190" t="s">
        <v>16</v>
      </c>
      <c r="C39" s="191"/>
      <c r="D39" s="192"/>
      <c r="E39" s="60">
        <f>SUM(E40:E41)</f>
        <v>111457</v>
      </c>
      <c r="F39" s="60">
        <f t="shared" ref="F39:K39" si="10">SUM(F40:F41)</f>
        <v>0</v>
      </c>
      <c r="G39" s="60">
        <f t="shared" si="10"/>
        <v>0</v>
      </c>
      <c r="H39" s="60">
        <f t="shared" si="10"/>
        <v>17383</v>
      </c>
      <c r="I39" s="60">
        <f t="shared" si="10"/>
        <v>0</v>
      </c>
      <c r="J39" s="60">
        <f t="shared" si="10"/>
        <v>0</v>
      </c>
      <c r="K39" s="120">
        <f t="shared" si="10"/>
        <v>94074</v>
      </c>
    </row>
    <row r="40" spans="2:11" ht="45" customHeight="1" x14ac:dyDescent="0.25">
      <c r="B40" s="34">
        <v>19</v>
      </c>
      <c r="C40" s="109" t="s">
        <v>89</v>
      </c>
      <c r="D40" s="8" t="s">
        <v>45</v>
      </c>
      <c r="E40" s="76">
        <f>SUM(G40:K40)</f>
        <v>102817</v>
      </c>
      <c r="F40" s="42"/>
      <c r="G40" s="42"/>
      <c r="H40" s="42">
        <v>8743</v>
      </c>
      <c r="I40" s="162"/>
      <c r="J40" s="36"/>
      <c r="K40" s="35">
        <v>94074</v>
      </c>
    </row>
    <row r="41" spans="2:11" ht="21.95" customHeight="1" x14ac:dyDescent="0.25">
      <c r="B41" s="34">
        <v>20</v>
      </c>
      <c r="C41" s="109" t="s">
        <v>200</v>
      </c>
      <c r="D41" s="8">
        <v>2026</v>
      </c>
      <c r="E41" s="76">
        <f>SUM(G41:K41)</f>
        <v>8640</v>
      </c>
      <c r="F41" s="42"/>
      <c r="G41" s="42"/>
      <c r="H41" s="42">
        <v>8640</v>
      </c>
      <c r="I41" s="162"/>
      <c r="J41" s="36"/>
      <c r="K41" s="35"/>
    </row>
    <row r="42" spans="2:11" ht="15" customHeight="1" x14ac:dyDescent="0.25">
      <c r="B42" s="190" t="s">
        <v>17</v>
      </c>
      <c r="C42" s="191"/>
      <c r="D42" s="192"/>
      <c r="E42" s="60">
        <f t="shared" ref="E42:K42" si="11">SUM(E43:E50)</f>
        <v>10344814</v>
      </c>
      <c r="F42" s="60">
        <f t="shared" si="11"/>
        <v>101803</v>
      </c>
      <c r="G42" s="60">
        <f t="shared" si="11"/>
        <v>0</v>
      </c>
      <c r="H42" s="60">
        <f t="shared" si="11"/>
        <v>1629</v>
      </c>
      <c r="I42" s="60">
        <f t="shared" si="11"/>
        <v>29533</v>
      </c>
      <c r="J42" s="60">
        <f t="shared" si="11"/>
        <v>0</v>
      </c>
      <c r="K42" s="120">
        <f t="shared" si="11"/>
        <v>10211849</v>
      </c>
    </row>
    <row r="43" spans="2:11" ht="28.5" customHeight="1" x14ac:dyDescent="0.2">
      <c r="B43" s="34">
        <v>21</v>
      </c>
      <c r="C43" s="28" t="s">
        <v>40</v>
      </c>
      <c r="D43" s="8" t="s">
        <v>43</v>
      </c>
      <c r="E43" s="59">
        <f>SUM(F43:K43)</f>
        <v>3032131</v>
      </c>
      <c r="F43" s="41">
        <v>29314</v>
      </c>
      <c r="G43" s="41"/>
      <c r="H43" s="88"/>
      <c r="I43" s="43"/>
      <c r="J43" s="41"/>
      <c r="K43" s="44">
        <v>3002817</v>
      </c>
    </row>
    <row r="44" spans="2:11" ht="42" customHeight="1" x14ac:dyDescent="0.2">
      <c r="B44" s="34">
        <v>22</v>
      </c>
      <c r="C44" s="28" t="s">
        <v>27</v>
      </c>
      <c r="D44" s="8" t="s">
        <v>43</v>
      </c>
      <c r="E44" s="59">
        <f>SUM(G44:J44)</f>
        <v>1629</v>
      </c>
      <c r="F44" s="41"/>
      <c r="G44" s="41"/>
      <c r="H44" s="88">
        <v>1629</v>
      </c>
      <c r="I44" s="43"/>
      <c r="J44" s="41"/>
      <c r="K44" s="44"/>
    </row>
    <row r="45" spans="2:11" ht="39.75" customHeight="1" x14ac:dyDescent="0.2">
      <c r="B45" s="34">
        <v>23</v>
      </c>
      <c r="C45" s="28" t="s">
        <v>41</v>
      </c>
      <c r="D45" s="8" t="s">
        <v>43</v>
      </c>
      <c r="E45" s="59">
        <f>SUM(F45:K45)</f>
        <v>7281521</v>
      </c>
      <c r="F45" s="41">
        <v>72489</v>
      </c>
      <c r="G45" s="41"/>
      <c r="H45" s="88"/>
      <c r="I45" s="43"/>
      <c r="J45" s="41"/>
      <c r="K45" s="44">
        <v>7209032</v>
      </c>
    </row>
    <row r="46" spans="2:11" ht="51" x14ac:dyDescent="0.25">
      <c r="B46" s="34">
        <v>24</v>
      </c>
      <c r="C46" s="22" t="s">
        <v>129</v>
      </c>
      <c r="D46" s="88" t="s">
        <v>125</v>
      </c>
      <c r="E46" s="89">
        <f t="shared" ref="E46:E50" si="12">SUM(G46:K46)</f>
        <v>5929</v>
      </c>
      <c r="F46" s="90"/>
      <c r="G46" s="90"/>
      <c r="H46" s="91"/>
      <c r="I46" s="90">
        <v>5929</v>
      </c>
      <c r="J46" s="162"/>
      <c r="K46" s="157"/>
    </row>
    <row r="47" spans="2:11" ht="51" x14ac:dyDescent="0.25">
      <c r="B47" s="34">
        <v>25</v>
      </c>
      <c r="C47" s="109" t="s">
        <v>130</v>
      </c>
      <c r="D47" s="88" t="s">
        <v>125</v>
      </c>
      <c r="E47" s="89">
        <f t="shared" si="12"/>
        <v>1765</v>
      </c>
      <c r="F47" s="90"/>
      <c r="G47" s="90"/>
      <c r="H47" s="91"/>
      <c r="I47" s="90">
        <v>1765</v>
      </c>
      <c r="J47" s="162"/>
      <c r="K47" s="157"/>
    </row>
    <row r="48" spans="2:11" ht="51" x14ac:dyDescent="0.25">
      <c r="B48" s="34">
        <v>26</v>
      </c>
      <c r="C48" s="22" t="s">
        <v>131</v>
      </c>
      <c r="D48" s="88" t="s">
        <v>125</v>
      </c>
      <c r="E48" s="89">
        <f t="shared" si="12"/>
        <v>10748</v>
      </c>
      <c r="F48" s="90"/>
      <c r="G48" s="90"/>
      <c r="H48" s="91"/>
      <c r="I48" s="90">
        <v>10748</v>
      </c>
      <c r="J48" s="162"/>
      <c r="K48" s="157"/>
    </row>
    <row r="49" spans="2:26" ht="51" x14ac:dyDescent="0.25">
      <c r="B49" s="34">
        <v>27</v>
      </c>
      <c r="C49" s="22" t="s">
        <v>132</v>
      </c>
      <c r="D49" s="88" t="s">
        <v>125</v>
      </c>
      <c r="E49" s="89">
        <f t="shared" si="12"/>
        <v>7494</v>
      </c>
      <c r="F49" s="90"/>
      <c r="G49" s="90"/>
      <c r="H49" s="91"/>
      <c r="I49" s="90">
        <v>7494</v>
      </c>
      <c r="J49" s="162"/>
      <c r="K49" s="157"/>
    </row>
    <row r="50" spans="2:26" ht="63.75" x14ac:dyDescent="0.25">
      <c r="B50" s="34">
        <v>28</v>
      </c>
      <c r="C50" s="22" t="s">
        <v>133</v>
      </c>
      <c r="D50" s="88" t="s">
        <v>125</v>
      </c>
      <c r="E50" s="89">
        <f t="shared" si="12"/>
        <v>3597</v>
      </c>
      <c r="F50" s="90"/>
      <c r="G50" s="90"/>
      <c r="H50" s="91"/>
      <c r="I50" s="90">
        <v>3597</v>
      </c>
      <c r="J50" s="162"/>
      <c r="K50" s="157"/>
    </row>
    <row r="51" spans="2:26" ht="33.75" customHeight="1" thickBot="1" x14ac:dyDescent="0.3">
      <c r="B51" s="219" t="s">
        <v>18</v>
      </c>
      <c r="C51" s="220"/>
      <c r="D51" s="221"/>
      <c r="E51" s="156">
        <f t="shared" ref="E51:K51" si="13">E54+E61+E76+E112+E159+E178+E52</f>
        <v>7510828</v>
      </c>
      <c r="F51" s="156">
        <f t="shared" si="13"/>
        <v>1163988</v>
      </c>
      <c r="G51" s="156">
        <f t="shared" si="13"/>
        <v>299005</v>
      </c>
      <c r="H51" s="156">
        <f t="shared" si="13"/>
        <v>727530</v>
      </c>
      <c r="I51" s="156">
        <f t="shared" si="13"/>
        <v>1337597</v>
      </c>
      <c r="J51" s="156">
        <f t="shared" si="13"/>
        <v>1089018</v>
      </c>
      <c r="K51" s="159">
        <f t="shared" si="13"/>
        <v>2893690</v>
      </c>
    </row>
    <row r="52" spans="2:26" ht="16.5" customHeight="1" x14ac:dyDescent="0.25">
      <c r="B52" s="203" t="s">
        <v>36</v>
      </c>
      <c r="C52" s="204"/>
      <c r="D52" s="204"/>
      <c r="E52" s="139">
        <f>SUM(E53)</f>
        <v>12000</v>
      </c>
      <c r="F52" s="139">
        <f t="shared" ref="F52:K52" si="14">F53</f>
        <v>0</v>
      </c>
      <c r="G52" s="139">
        <f t="shared" si="14"/>
        <v>0</v>
      </c>
      <c r="H52" s="139">
        <f t="shared" si="14"/>
        <v>12000</v>
      </c>
      <c r="I52" s="139">
        <f t="shared" si="14"/>
        <v>0</v>
      </c>
      <c r="J52" s="139">
        <f t="shared" si="14"/>
        <v>0</v>
      </c>
      <c r="K52" s="140">
        <f t="shared" si="14"/>
        <v>0</v>
      </c>
    </row>
    <row r="53" spans="2:26" ht="21" customHeight="1" x14ac:dyDescent="0.25">
      <c r="B53" s="34">
        <v>29</v>
      </c>
      <c r="C53" s="153" t="s">
        <v>215</v>
      </c>
      <c r="D53" s="8">
        <v>2026</v>
      </c>
      <c r="E53" s="59">
        <f>SUM(F53:K53)</f>
        <v>12000</v>
      </c>
      <c r="F53" s="162"/>
      <c r="G53" s="162"/>
      <c r="H53" s="162">
        <v>12000</v>
      </c>
      <c r="I53" s="162"/>
      <c r="J53" s="36"/>
      <c r="K53" s="35"/>
    </row>
    <row r="54" spans="2:26" x14ac:dyDescent="0.25">
      <c r="B54" s="190" t="s">
        <v>22</v>
      </c>
      <c r="C54" s="191"/>
      <c r="D54" s="192"/>
      <c r="E54" s="49">
        <f>E55+E59</f>
        <v>54828</v>
      </c>
      <c r="F54" s="49">
        <f t="shared" ref="F54:K54" si="15">F55+F59</f>
        <v>9182</v>
      </c>
      <c r="G54" s="49">
        <f t="shared" si="15"/>
        <v>2215</v>
      </c>
      <c r="H54" s="49">
        <f t="shared" si="15"/>
        <v>32380</v>
      </c>
      <c r="I54" s="49">
        <f t="shared" si="15"/>
        <v>11051</v>
      </c>
      <c r="J54" s="49">
        <f t="shared" si="15"/>
        <v>0</v>
      </c>
      <c r="K54" s="121">
        <f t="shared" si="15"/>
        <v>0</v>
      </c>
    </row>
    <row r="55" spans="2:26" ht="24.75" customHeight="1" x14ac:dyDescent="0.25">
      <c r="B55" s="57"/>
      <c r="C55" s="32" t="s">
        <v>20</v>
      </c>
      <c r="D55" s="53"/>
      <c r="E55" s="54">
        <f>SUM(E56:E58)</f>
        <v>45646</v>
      </c>
      <c r="F55" s="54">
        <f t="shared" ref="F55:K55" si="16">SUM(F56:F58)</f>
        <v>0</v>
      </c>
      <c r="G55" s="54">
        <f t="shared" si="16"/>
        <v>2215</v>
      </c>
      <c r="H55" s="54">
        <f t="shared" si="16"/>
        <v>32380</v>
      </c>
      <c r="I55" s="54">
        <f t="shared" si="16"/>
        <v>11051</v>
      </c>
      <c r="J55" s="54">
        <f t="shared" si="16"/>
        <v>0</v>
      </c>
      <c r="K55" s="55">
        <f t="shared" si="16"/>
        <v>0</v>
      </c>
    </row>
    <row r="56" spans="2:26" ht="21" customHeight="1" x14ac:dyDescent="0.25">
      <c r="B56" s="164">
        <v>30</v>
      </c>
      <c r="C56" s="109" t="s">
        <v>39</v>
      </c>
      <c r="D56" s="105" t="s">
        <v>43</v>
      </c>
      <c r="E56" s="106">
        <f>SUM(G56:J56)</f>
        <v>14215</v>
      </c>
      <c r="F56" s="92"/>
      <c r="G56" s="92">
        <v>2215</v>
      </c>
      <c r="H56" s="42">
        <v>12000</v>
      </c>
      <c r="I56" s="162"/>
      <c r="J56" s="36"/>
      <c r="K56" s="35"/>
    </row>
    <row r="57" spans="2:26" ht="21" customHeight="1" x14ac:dyDescent="0.25">
      <c r="B57" s="164">
        <v>31</v>
      </c>
      <c r="C57" s="109" t="s">
        <v>214</v>
      </c>
      <c r="D57" s="105">
        <v>2026</v>
      </c>
      <c r="E57" s="106">
        <f>SUM(G57:J57)</f>
        <v>20380</v>
      </c>
      <c r="F57" s="92"/>
      <c r="G57" s="92"/>
      <c r="H57" s="42">
        <v>20380</v>
      </c>
      <c r="I57" s="162"/>
      <c r="J57" s="36"/>
      <c r="K57" s="35"/>
    </row>
    <row r="58" spans="2:26" ht="30" customHeight="1" x14ac:dyDescent="0.25">
      <c r="B58" s="164">
        <v>32</v>
      </c>
      <c r="C58" s="109" t="s">
        <v>156</v>
      </c>
      <c r="D58" s="105">
        <v>2026</v>
      </c>
      <c r="E58" s="106">
        <f>SUM(G58:J58)</f>
        <v>11051</v>
      </c>
      <c r="F58" s="92"/>
      <c r="G58" s="92"/>
      <c r="H58" s="42"/>
      <c r="I58" s="162">
        <v>11051</v>
      </c>
      <c r="J58" s="36"/>
      <c r="K58" s="35"/>
    </row>
    <row r="59" spans="2:26" ht="15.75" customHeight="1" x14ac:dyDescent="0.25">
      <c r="B59" s="57"/>
      <c r="C59" s="32" t="s">
        <v>23</v>
      </c>
      <c r="D59" s="67"/>
      <c r="E59" s="54">
        <f>SUM(E60)</f>
        <v>9182</v>
      </c>
      <c r="F59" s="54">
        <f t="shared" ref="F59:K59" si="17">SUM(F60)</f>
        <v>9182</v>
      </c>
      <c r="G59" s="54">
        <f t="shared" si="17"/>
        <v>0</v>
      </c>
      <c r="H59" s="54">
        <f t="shared" si="17"/>
        <v>0</v>
      </c>
      <c r="I59" s="54">
        <f t="shared" si="17"/>
        <v>0</v>
      </c>
      <c r="J59" s="54">
        <f t="shared" si="17"/>
        <v>0</v>
      </c>
      <c r="K59" s="55">
        <f t="shared" si="17"/>
        <v>0</v>
      </c>
    </row>
    <row r="60" spans="2:26" ht="30" customHeight="1" x14ac:dyDescent="0.25">
      <c r="B60" s="34">
        <v>33</v>
      </c>
      <c r="C60" s="37" t="s">
        <v>189</v>
      </c>
      <c r="D60" s="10">
        <v>2026</v>
      </c>
      <c r="E60" s="59">
        <f>SUM(F60:K60)</f>
        <v>9182</v>
      </c>
      <c r="F60" s="162">
        <v>9182</v>
      </c>
      <c r="G60" s="162"/>
      <c r="H60" s="162"/>
      <c r="I60" s="162"/>
      <c r="J60" s="162"/>
      <c r="K60" s="157"/>
      <c r="L60" s="171"/>
    </row>
    <row r="61" spans="2:26" ht="18" customHeight="1" x14ac:dyDescent="0.25">
      <c r="B61" s="190" t="s">
        <v>25</v>
      </c>
      <c r="C61" s="191"/>
      <c r="D61" s="192"/>
      <c r="E61" s="49">
        <f t="shared" ref="E61:K61" si="18">E73+E62+E65+E69</f>
        <v>1735612</v>
      </c>
      <c r="F61" s="49">
        <f t="shared" si="18"/>
        <v>229326</v>
      </c>
      <c r="G61" s="49">
        <f t="shared" si="18"/>
        <v>6784</v>
      </c>
      <c r="H61" s="49">
        <f t="shared" si="18"/>
        <v>3136</v>
      </c>
      <c r="I61" s="49">
        <f t="shared" si="18"/>
        <v>5535</v>
      </c>
      <c r="J61" s="49">
        <f t="shared" si="18"/>
        <v>7420</v>
      </c>
      <c r="K61" s="121">
        <f t="shared" si="18"/>
        <v>1483411</v>
      </c>
    </row>
    <row r="62" spans="2:26" ht="15.75" customHeight="1" x14ac:dyDescent="0.25">
      <c r="B62" s="57"/>
      <c r="C62" s="32" t="s">
        <v>136</v>
      </c>
      <c r="D62" s="67"/>
      <c r="E62" s="54">
        <f t="shared" ref="E62:K62" si="19">SUM(E63:E64)</f>
        <v>1685967</v>
      </c>
      <c r="F62" s="54">
        <f t="shared" si="19"/>
        <v>200397</v>
      </c>
      <c r="G62" s="54">
        <f t="shared" si="19"/>
        <v>1023</v>
      </c>
      <c r="H62" s="54">
        <f t="shared" si="19"/>
        <v>1136</v>
      </c>
      <c r="I62" s="54">
        <f t="shared" si="19"/>
        <v>0</v>
      </c>
      <c r="J62" s="54">
        <f t="shared" si="19"/>
        <v>0</v>
      </c>
      <c r="K62" s="55">
        <f t="shared" si="19"/>
        <v>1483411</v>
      </c>
    </row>
    <row r="63" spans="2:26" ht="36.75" customHeight="1" x14ac:dyDescent="0.25">
      <c r="B63" s="34">
        <v>34</v>
      </c>
      <c r="C63" s="37" t="s">
        <v>100</v>
      </c>
      <c r="D63" s="10" t="s">
        <v>43</v>
      </c>
      <c r="E63" s="59">
        <f>SUM(F63:K63)</f>
        <v>1683411</v>
      </c>
      <c r="F63" s="162">
        <v>200000</v>
      </c>
      <c r="G63" s="162"/>
      <c r="H63" s="162"/>
      <c r="I63" s="162"/>
      <c r="J63" s="162"/>
      <c r="K63" s="157">
        <v>1483411</v>
      </c>
    </row>
    <row r="64" spans="2:26" ht="39" x14ac:dyDescent="0.25">
      <c r="B64" s="185">
        <v>35</v>
      </c>
      <c r="C64" s="165" t="s">
        <v>103</v>
      </c>
      <c r="D64" s="84" t="s">
        <v>91</v>
      </c>
      <c r="E64" s="59">
        <f>SUM(F64:K64)</f>
        <v>2556</v>
      </c>
      <c r="F64" s="87">
        <v>397</v>
      </c>
      <c r="G64" s="87">
        <v>1023</v>
      </c>
      <c r="H64" s="162">
        <f>2556-1023-397</f>
        <v>1136</v>
      </c>
      <c r="I64" s="23"/>
      <c r="J64" s="36"/>
      <c r="K64" s="35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2:26" ht="18" customHeight="1" x14ac:dyDescent="0.25">
      <c r="B65" s="57"/>
      <c r="C65" s="32" t="s">
        <v>20</v>
      </c>
      <c r="D65" s="53"/>
      <c r="E65" s="54">
        <f>SUM(E66:E68)</f>
        <v>8500</v>
      </c>
      <c r="F65" s="54">
        <f t="shared" ref="F65:K65" si="20">SUM(F66:F68)</f>
        <v>0</v>
      </c>
      <c r="G65" s="54">
        <f t="shared" si="20"/>
        <v>0</v>
      </c>
      <c r="H65" s="54">
        <f t="shared" si="20"/>
        <v>2000</v>
      </c>
      <c r="I65" s="54">
        <f t="shared" si="20"/>
        <v>0</v>
      </c>
      <c r="J65" s="54">
        <f t="shared" si="20"/>
        <v>6500</v>
      </c>
      <c r="K65" s="55">
        <f t="shared" si="20"/>
        <v>0</v>
      </c>
    </row>
    <row r="66" spans="2:26" ht="21" customHeight="1" x14ac:dyDescent="0.25">
      <c r="B66" s="180">
        <v>36</v>
      </c>
      <c r="C66" s="109" t="s">
        <v>155</v>
      </c>
      <c r="D66" s="38">
        <v>2026</v>
      </c>
      <c r="E66" s="59">
        <f>SUM(F66:K66)</f>
        <v>2000</v>
      </c>
      <c r="F66" s="82"/>
      <c r="G66" s="82"/>
      <c r="H66" s="16">
        <v>2000</v>
      </c>
      <c r="I66" s="82"/>
      <c r="J66" s="16"/>
      <c r="K66" s="122"/>
    </row>
    <row r="67" spans="2:26" ht="21" customHeight="1" x14ac:dyDescent="0.25">
      <c r="B67" s="180">
        <v>37</v>
      </c>
      <c r="C67" s="109" t="s">
        <v>154</v>
      </c>
      <c r="D67" s="38">
        <v>2026</v>
      </c>
      <c r="E67" s="59">
        <f>SUM(F67:K67)</f>
        <v>2500</v>
      </c>
      <c r="F67" s="82"/>
      <c r="G67" s="82"/>
      <c r="H67" s="82"/>
      <c r="I67" s="82"/>
      <c r="J67" s="16">
        <v>2500</v>
      </c>
      <c r="K67" s="122"/>
    </row>
    <row r="68" spans="2:26" ht="21" customHeight="1" x14ac:dyDescent="0.25">
      <c r="B68" s="180">
        <v>38</v>
      </c>
      <c r="C68" s="109" t="s">
        <v>213</v>
      </c>
      <c r="D68" s="38">
        <v>2026</v>
      </c>
      <c r="E68" s="59">
        <f>SUM(F68:K68)</f>
        <v>4000</v>
      </c>
      <c r="F68" s="82"/>
      <c r="G68" s="82"/>
      <c r="H68" s="16"/>
      <c r="I68" s="82"/>
      <c r="J68" s="16">
        <v>4000</v>
      </c>
      <c r="K68" s="122"/>
    </row>
    <row r="69" spans="2:26" s="6" customFormat="1" ht="27" customHeight="1" x14ac:dyDescent="0.25">
      <c r="B69" s="57"/>
      <c r="C69" s="32" t="s">
        <v>21</v>
      </c>
      <c r="D69" s="53"/>
      <c r="E69" s="54">
        <f>SUM(E70:E72)</f>
        <v>5535</v>
      </c>
      <c r="F69" s="54">
        <f t="shared" ref="F69:K69" si="21">SUM(F70:F72)</f>
        <v>0</v>
      </c>
      <c r="G69" s="54">
        <f t="shared" si="21"/>
        <v>0</v>
      </c>
      <c r="H69" s="54">
        <f t="shared" si="21"/>
        <v>0</v>
      </c>
      <c r="I69" s="54">
        <f t="shared" si="21"/>
        <v>5535</v>
      </c>
      <c r="J69" s="54">
        <f t="shared" si="21"/>
        <v>0</v>
      </c>
      <c r="K69" s="55">
        <f t="shared" si="21"/>
        <v>0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2:26" s="6" customFormat="1" ht="28.5" customHeight="1" x14ac:dyDescent="0.25">
      <c r="B70" s="34">
        <v>39</v>
      </c>
      <c r="C70" s="165" t="s">
        <v>223</v>
      </c>
      <c r="D70" s="86" t="s">
        <v>91</v>
      </c>
      <c r="E70" s="51">
        <f>SUM(G70:J70)</f>
        <v>1932</v>
      </c>
      <c r="F70" s="41"/>
      <c r="G70" s="41"/>
      <c r="H70" s="41"/>
      <c r="I70" s="15">
        <v>1932</v>
      </c>
      <c r="J70" s="41"/>
      <c r="K70" s="44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2:26" s="6" customFormat="1" ht="26.25" x14ac:dyDescent="0.25">
      <c r="B71" s="34">
        <v>40</v>
      </c>
      <c r="C71" s="165" t="s">
        <v>101</v>
      </c>
      <c r="D71" s="86" t="s">
        <v>91</v>
      </c>
      <c r="E71" s="51">
        <f>SUM(G71:J71)</f>
        <v>1344</v>
      </c>
      <c r="F71" s="41"/>
      <c r="G71" s="41"/>
      <c r="H71" s="41"/>
      <c r="I71" s="15">
        <v>1344</v>
      </c>
      <c r="J71" s="41"/>
      <c r="K71" s="44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2:26" s="6" customFormat="1" ht="25.5" x14ac:dyDescent="0.25">
      <c r="B72" s="34">
        <v>41</v>
      </c>
      <c r="C72" s="22" t="s">
        <v>102</v>
      </c>
      <c r="D72" s="86" t="s">
        <v>91</v>
      </c>
      <c r="E72" s="51">
        <f>SUM(G72:J72)</f>
        <v>2259</v>
      </c>
      <c r="F72" s="41"/>
      <c r="G72" s="41"/>
      <c r="H72" s="41"/>
      <c r="I72" s="15">
        <v>2259</v>
      </c>
      <c r="J72" s="41"/>
      <c r="K72" s="44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2:26" ht="18" customHeight="1" x14ac:dyDescent="0.25">
      <c r="B73" s="57"/>
      <c r="C73" s="32" t="s">
        <v>24</v>
      </c>
      <c r="D73" s="67"/>
      <c r="E73" s="54">
        <f>SUM(E74:E75)</f>
        <v>35610</v>
      </c>
      <c r="F73" s="54">
        <f t="shared" ref="F73" si="22">SUM(F74:F75)</f>
        <v>28929</v>
      </c>
      <c r="G73" s="54">
        <f t="shared" ref="G73:K73" si="23">SUM(G74:G75)</f>
        <v>5761</v>
      </c>
      <c r="H73" s="54">
        <f t="shared" si="23"/>
        <v>0</v>
      </c>
      <c r="I73" s="54">
        <f t="shared" si="23"/>
        <v>0</v>
      </c>
      <c r="J73" s="54">
        <f t="shared" si="23"/>
        <v>920</v>
      </c>
      <c r="K73" s="55">
        <f t="shared" si="23"/>
        <v>0</v>
      </c>
    </row>
    <row r="74" spans="2:26" ht="30" customHeight="1" x14ac:dyDescent="0.25">
      <c r="B74" s="34">
        <v>42</v>
      </c>
      <c r="C74" s="37" t="s">
        <v>82</v>
      </c>
      <c r="D74" s="10" t="s">
        <v>43</v>
      </c>
      <c r="E74" s="59">
        <f>SUM(F74:K74)</f>
        <v>34690</v>
      </c>
      <c r="F74" s="162">
        <v>28929</v>
      </c>
      <c r="G74" s="162">
        <v>5761</v>
      </c>
      <c r="H74" s="87"/>
      <c r="I74" s="162"/>
      <c r="J74" s="162"/>
      <c r="K74" s="157"/>
    </row>
    <row r="75" spans="2:26" ht="30" customHeight="1" x14ac:dyDescent="0.25">
      <c r="B75" s="34">
        <v>43</v>
      </c>
      <c r="C75" s="22" t="s">
        <v>104</v>
      </c>
      <c r="D75" s="84" t="s">
        <v>91</v>
      </c>
      <c r="E75" s="59">
        <f>SUM(G75:K75)</f>
        <v>920</v>
      </c>
      <c r="F75" s="162"/>
      <c r="G75" s="162"/>
      <c r="H75" s="162"/>
      <c r="I75" s="162"/>
      <c r="J75" s="16">
        <v>920</v>
      </c>
      <c r="K75" s="20"/>
    </row>
    <row r="76" spans="2:26" ht="15.75" customHeight="1" x14ac:dyDescent="0.25">
      <c r="B76" s="190" t="s">
        <v>12</v>
      </c>
      <c r="C76" s="191"/>
      <c r="D76" s="192"/>
      <c r="E76" s="49">
        <f t="shared" ref="E76:K76" si="24">E77+E83+E101+E105+E110</f>
        <v>547702</v>
      </c>
      <c r="F76" s="49">
        <f t="shared" si="24"/>
        <v>0</v>
      </c>
      <c r="G76" s="49">
        <f t="shared" si="24"/>
        <v>0</v>
      </c>
      <c r="H76" s="49">
        <f t="shared" si="24"/>
        <v>0</v>
      </c>
      <c r="I76" s="49">
        <f t="shared" si="24"/>
        <v>45192</v>
      </c>
      <c r="J76" s="49">
        <f t="shared" si="24"/>
        <v>502510</v>
      </c>
      <c r="K76" s="121">
        <f t="shared" si="24"/>
        <v>0</v>
      </c>
    </row>
    <row r="77" spans="2:26" x14ac:dyDescent="0.25">
      <c r="B77" s="57"/>
      <c r="C77" s="32" t="s">
        <v>19</v>
      </c>
      <c r="D77" s="53"/>
      <c r="E77" s="54">
        <f t="shared" ref="E77:K77" si="25">SUM(E78:E82)</f>
        <v>28500</v>
      </c>
      <c r="F77" s="54">
        <f t="shared" si="25"/>
        <v>0</v>
      </c>
      <c r="G77" s="54">
        <f t="shared" si="25"/>
        <v>0</v>
      </c>
      <c r="H77" s="54">
        <f t="shared" si="25"/>
        <v>0</v>
      </c>
      <c r="I77" s="54">
        <f t="shared" si="25"/>
        <v>0</v>
      </c>
      <c r="J77" s="54">
        <f t="shared" si="25"/>
        <v>28500</v>
      </c>
      <c r="K77" s="55">
        <f t="shared" si="25"/>
        <v>0</v>
      </c>
    </row>
    <row r="78" spans="2:26" ht="21" customHeight="1" x14ac:dyDescent="0.25">
      <c r="B78" s="164">
        <v>44</v>
      </c>
      <c r="C78" s="22" t="s">
        <v>159</v>
      </c>
      <c r="D78" s="5">
        <v>2026</v>
      </c>
      <c r="E78" s="51">
        <f>SUM(G78:J78)</f>
        <v>6000</v>
      </c>
      <c r="F78" s="36"/>
      <c r="G78" s="36"/>
      <c r="H78" s="36"/>
      <c r="I78" s="36"/>
      <c r="J78" s="16">
        <v>6000</v>
      </c>
      <c r="K78" s="35"/>
    </row>
    <row r="79" spans="2:26" ht="21" customHeight="1" x14ac:dyDescent="0.25">
      <c r="B79" s="164">
        <v>45</v>
      </c>
      <c r="C79" s="22" t="s">
        <v>164</v>
      </c>
      <c r="D79" s="5">
        <v>2026</v>
      </c>
      <c r="E79" s="51">
        <v>5000</v>
      </c>
      <c r="F79" s="36"/>
      <c r="G79" s="36"/>
      <c r="H79" s="36"/>
      <c r="I79" s="36"/>
      <c r="J79" s="16">
        <v>5000</v>
      </c>
      <c r="K79" s="35"/>
    </row>
    <row r="80" spans="2:26" ht="30" customHeight="1" x14ac:dyDescent="0.25">
      <c r="B80" s="164">
        <v>46</v>
      </c>
      <c r="C80" s="22" t="s">
        <v>165</v>
      </c>
      <c r="D80" s="5">
        <v>2026</v>
      </c>
      <c r="E80" s="51">
        <v>1500</v>
      </c>
      <c r="F80" s="36"/>
      <c r="G80" s="36"/>
      <c r="H80" s="36"/>
      <c r="I80" s="36"/>
      <c r="J80" s="16">
        <v>1500</v>
      </c>
      <c r="K80" s="35"/>
    </row>
    <row r="81" spans="2:11" ht="21" customHeight="1" x14ac:dyDescent="0.25">
      <c r="B81" s="164">
        <v>47</v>
      </c>
      <c r="C81" s="22" t="s">
        <v>222</v>
      </c>
      <c r="D81" s="5">
        <v>2026</v>
      </c>
      <c r="E81" s="51">
        <f>SUM(G81:J81)</f>
        <v>10000</v>
      </c>
      <c r="F81" s="36"/>
      <c r="G81" s="36"/>
      <c r="H81" s="36"/>
      <c r="I81" s="36"/>
      <c r="J81" s="16">
        <v>10000</v>
      </c>
      <c r="K81" s="35"/>
    </row>
    <row r="82" spans="2:11" ht="21" customHeight="1" x14ac:dyDescent="0.25">
      <c r="B82" s="164">
        <v>48</v>
      </c>
      <c r="C82" s="22" t="s">
        <v>151</v>
      </c>
      <c r="D82" s="5">
        <v>2026</v>
      </c>
      <c r="E82" s="51">
        <f>SUM(G82:J82)</f>
        <v>6000</v>
      </c>
      <c r="F82" s="36"/>
      <c r="G82" s="36"/>
      <c r="H82" s="36"/>
      <c r="I82" s="36"/>
      <c r="J82" s="16">
        <v>6000</v>
      </c>
      <c r="K82" s="35"/>
    </row>
    <row r="83" spans="2:11" ht="15.75" customHeight="1" x14ac:dyDescent="0.25">
      <c r="B83" s="57"/>
      <c r="C83" s="32" t="s">
        <v>20</v>
      </c>
      <c r="D83" s="53"/>
      <c r="E83" s="54">
        <f t="shared" ref="E83:K83" si="26">SUM(E84:E100)</f>
        <v>244664</v>
      </c>
      <c r="F83" s="54">
        <f t="shared" si="26"/>
        <v>0</v>
      </c>
      <c r="G83" s="54">
        <f t="shared" si="26"/>
        <v>0</v>
      </c>
      <c r="H83" s="54">
        <f t="shared" si="26"/>
        <v>0</v>
      </c>
      <c r="I83" s="54">
        <f t="shared" si="26"/>
        <v>8032</v>
      </c>
      <c r="J83" s="54">
        <f t="shared" si="26"/>
        <v>236632</v>
      </c>
      <c r="K83" s="55">
        <f t="shared" si="26"/>
        <v>0</v>
      </c>
    </row>
    <row r="84" spans="2:11" ht="21" customHeight="1" x14ac:dyDescent="0.25">
      <c r="B84" s="164">
        <v>49</v>
      </c>
      <c r="C84" s="37" t="s">
        <v>147</v>
      </c>
      <c r="D84" s="10" t="s">
        <v>43</v>
      </c>
      <c r="E84" s="51">
        <f t="shared" ref="E84:E85" si="27">SUM(G84:J84)</f>
        <v>7363</v>
      </c>
      <c r="F84" s="36"/>
      <c r="G84" s="36"/>
      <c r="H84" s="36"/>
      <c r="I84" s="36"/>
      <c r="J84" s="36">
        <v>7363</v>
      </c>
      <c r="K84" s="35"/>
    </row>
    <row r="85" spans="2:11" ht="27" customHeight="1" x14ac:dyDescent="0.25">
      <c r="B85" s="164">
        <v>50</v>
      </c>
      <c r="C85" s="22" t="s">
        <v>126</v>
      </c>
      <c r="D85" s="84" t="s">
        <v>91</v>
      </c>
      <c r="E85" s="51">
        <f t="shared" si="27"/>
        <v>93566</v>
      </c>
      <c r="F85" s="16"/>
      <c r="G85" s="16"/>
      <c r="H85" s="36"/>
      <c r="I85" s="36"/>
      <c r="J85" s="36">
        <v>93566</v>
      </c>
      <c r="K85" s="35"/>
    </row>
    <row r="86" spans="2:11" ht="27" customHeight="1" x14ac:dyDescent="0.25">
      <c r="B86" s="164">
        <v>51</v>
      </c>
      <c r="C86" s="22" t="s">
        <v>157</v>
      </c>
      <c r="D86" s="84" t="s">
        <v>43</v>
      </c>
      <c r="E86" s="51">
        <f>SUM(F86:K86)</f>
        <v>6124</v>
      </c>
      <c r="F86" s="36"/>
      <c r="G86" s="36"/>
      <c r="H86" s="36"/>
      <c r="I86" s="16">
        <v>6124</v>
      </c>
      <c r="J86" s="16"/>
      <c r="K86" s="35"/>
    </row>
    <row r="87" spans="2:11" ht="21" customHeight="1" x14ac:dyDescent="0.25">
      <c r="B87" s="164">
        <v>52</v>
      </c>
      <c r="C87" s="93" t="s">
        <v>160</v>
      </c>
      <c r="D87" s="84">
        <v>2026</v>
      </c>
      <c r="E87" s="51">
        <f t="shared" ref="E87:E96" si="28">SUM(F87:K87)</f>
        <v>5579</v>
      </c>
      <c r="F87" s="36"/>
      <c r="G87" s="36"/>
      <c r="H87" s="36"/>
      <c r="I87" s="16"/>
      <c r="J87" s="16">
        <v>5579</v>
      </c>
      <c r="K87" s="35"/>
    </row>
    <row r="88" spans="2:11" ht="21" customHeight="1" x14ac:dyDescent="0.25">
      <c r="B88" s="164">
        <v>53</v>
      </c>
      <c r="C88" s="93" t="s">
        <v>186</v>
      </c>
      <c r="D88" s="84">
        <v>2026</v>
      </c>
      <c r="E88" s="51">
        <f t="shared" si="28"/>
        <v>6500</v>
      </c>
      <c r="F88" s="36"/>
      <c r="G88" s="36"/>
      <c r="H88" s="36"/>
      <c r="I88" s="16"/>
      <c r="J88" s="16">
        <v>6500</v>
      </c>
      <c r="K88" s="35"/>
    </row>
    <row r="89" spans="2:11" ht="27" customHeight="1" x14ac:dyDescent="0.25">
      <c r="B89" s="164">
        <v>54</v>
      </c>
      <c r="C89" s="93" t="s">
        <v>161</v>
      </c>
      <c r="D89" s="84">
        <v>2026</v>
      </c>
      <c r="E89" s="51">
        <f t="shared" si="28"/>
        <v>16014</v>
      </c>
      <c r="F89" s="36"/>
      <c r="G89" s="36"/>
      <c r="H89" s="36"/>
      <c r="I89" s="16"/>
      <c r="J89" s="16">
        <v>16014</v>
      </c>
      <c r="K89" s="35"/>
    </row>
    <row r="90" spans="2:11" ht="21" customHeight="1" x14ac:dyDescent="0.25">
      <c r="B90" s="164">
        <v>55</v>
      </c>
      <c r="C90" s="93" t="s">
        <v>187</v>
      </c>
      <c r="D90" s="84">
        <v>2026</v>
      </c>
      <c r="E90" s="51">
        <f t="shared" si="28"/>
        <v>5000</v>
      </c>
      <c r="F90" s="36"/>
      <c r="G90" s="36"/>
      <c r="H90" s="36"/>
      <c r="I90" s="16"/>
      <c r="J90" s="16">
        <v>5000</v>
      </c>
      <c r="K90" s="35"/>
    </row>
    <row r="91" spans="2:11" ht="21" customHeight="1" x14ac:dyDescent="0.25">
      <c r="B91" s="164">
        <v>56</v>
      </c>
      <c r="C91" s="93" t="s">
        <v>162</v>
      </c>
      <c r="D91" s="84">
        <v>2026</v>
      </c>
      <c r="E91" s="51">
        <f t="shared" si="28"/>
        <v>6601</v>
      </c>
      <c r="F91" s="36"/>
      <c r="G91" s="36"/>
      <c r="H91" s="36"/>
      <c r="I91" s="16"/>
      <c r="J91" s="16">
        <v>6601</v>
      </c>
      <c r="K91" s="35"/>
    </row>
    <row r="92" spans="2:11" ht="21" customHeight="1" x14ac:dyDescent="0.25">
      <c r="B92" s="164">
        <v>57</v>
      </c>
      <c r="C92" s="93" t="s">
        <v>163</v>
      </c>
      <c r="D92" s="84">
        <v>2026</v>
      </c>
      <c r="E92" s="51">
        <f t="shared" si="28"/>
        <v>3553</v>
      </c>
      <c r="F92" s="36"/>
      <c r="G92" s="36"/>
      <c r="H92" s="36"/>
      <c r="I92" s="16"/>
      <c r="J92" s="16">
        <v>3553</v>
      </c>
      <c r="K92" s="35"/>
    </row>
    <row r="93" spans="2:11" ht="21" customHeight="1" x14ac:dyDescent="0.25">
      <c r="B93" s="164">
        <v>58</v>
      </c>
      <c r="C93" s="93" t="s">
        <v>193</v>
      </c>
      <c r="D93" s="84">
        <v>2026</v>
      </c>
      <c r="E93" s="51">
        <f t="shared" si="28"/>
        <v>12213</v>
      </c>
      <c r="F93" s="36"/>
      <c r="G93" s="36"/>
      <c r="H93" s="36"/>
      <c r="I93" s="16"/>
      <c r="J93" s="16">
        <v>12213</v>
      </c>
      <c r="K93" s="35"/>
    </row>
    <row r="94" spans="2:11" ht="27.75" customHeight="1" x14ac:dyDescent="0.25">
      <c r="B94" s="164">
        <v>59</v>
      </c>
      <c r="C94" s="93" t="s">
        <v>194</v>
      </c>
      <c r="D94" s="84">
        <v>2026</v>
      </c>
      <c r="E94" s="51">
        <f t="shared" si="28"/>
        <v>7395</v>
      </c>
      <c r="F94" s="36"/>
      <c r="G94" s="36"/>
      <c r="H94" s="36"/>
      <c r="I94" s="16"/>
      <c r="J94" s="16">
        <v>7395</v>
      </c>
      <c r="K94" s="35"/>
    </row>
    <row r="95" spans="2:11" ht="21" customHeight="1" x14ac:dyDescent="0.25">
      <c r="B95" s="164">
        <v>60</v>
      </c>
      <c r="C95" s="93" t="s">
        <v>195</v>
      </c>
      <c r="D95" s="84">
        <v>2026</v>
      </c>
      <c r="E95" s="51">
        <f t="shared" si="28"/>
        <v>3000</v>
      </c>
      <c r="F95" s="36"/>
      <c r="G95" s="36"/>
      <c r="H95" s="36"/>
      <c r="I95" s="16"/>
      <c r="J95" s="16">
        <v>3000</v>
      </c>
      <c r="K95" s="35"/>
    </row>
    <row r="96" spans="2:11" ht="21" customHeight="1" x14ac:dyDescent="0.25">
      <c r="B96" s="164">
        <v>61</v>
      </c>
      <c r="C96" s="93" t="s">
        <v>243</v>
      </c>
      <c r="D96" s="84">
        <v>2026</v>
      </c>
      <c r="E96" s="51">
        <f t="shared" si="28"/>
        <v>4300</v>
      </c>
      <c r="F96" s="36"/>
      <c r="G96" s="36"/>
      <c r="H96" s="36"/>
      <c r="I96" s="17"/>
      <c r="J96" s="16">
        <v>4300</v>
      </c>
      <c r="K96" s="35"/>
    </row>
    <row r="97" spans="2:26" ht="21" customHeight="1" x14ac:dyDescent="0.25">
      <c r="B97" s="164">
        <v>62</v>
      </c>
      <c r="C97" s="22" t="s">
        <v>150</v>
      </c>
      <c r="D97" s="84">
        <v>2026</v>
      </c>
      <c r="E97" s="76">
        <f>SUM(G97:K97)</f>
        <v>12885</v>
      </c>
      <c r="F97" s="16"/>
      <c r="G97" s="16"/>
      <c r="H97" s="82"/>
      <c r="I97" s="83"/>
      <c r="J97" s="16">
        <v>12885</v>
      </c>
      <c r="K97" s="122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2:26" ht="21" customHeight="1" x14ac:dyDescent="0.25">
      <c r="B98" s="164">
        <v>63</v>
      </c>
      <c r="C98" s="22" t="s">
        <v>237</v>
      </c>
      <c r="D98" s="84">
        <v>2026</v>
      </c>
      <c r="E98" s="76">
        <f>SUM(G98:K98)</f>
        <v>4748</v>
      </c>
      <c r="F98" s="16"/>
      <c r="G98" s="16"/>
      <c r="H98" s="82"/>
      <c r="I98" s="83"/>
      <c r="J98" s="16">
        <v>4748</v>
      </c>
      <c r="K98" s="122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2:26" ht="21" customHeight="1" x14ac:dyDescent="0.25">
      <c r="B99" s="164">
        <v>64</v>
      </c>
      <c r="C99" s="22" t="s">
        <v>238</v>
      </c>
      <c r="D99" s="84">
        <v>2026</v>
      </c>
      <c r="E99" s="76">
        <f>SUM(G99:K99)</f>
        <v>47915</v>
      </c>
      <c r="F99" s="16"/>
      <c r="G99" s="16"/>
      <c r="H99" s="82"/>
      <c r="I99" s="83"/>
      <c r="J99" s="16">
        <v>47915</v>
      </c>
      <c r="K99" s="122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2:26" ht="45" customHeight="1" x14ac:dyDescent="0.25">
      <c r="B100" s="164">
        <v>65</v>
      </c>
      <c r="C100" s="22" t="s">
        <v>183</v>
      </c>
      <c r="D100" s="5">
        <v>2026</v>
      </c>
      <c r="E100" s="76">
        <f>SUM(G100:J100)</f>
        <v>1908</v>
      </c>
      <c r="F100" s="16"/>
      <c r="G100" s="16"/>
      <c r="H100" s="16"/>
      <c r="I100" s="17">
        <v>1908</v>
      </c>
      <c r="J100" s="82"/>
      <c r="K100" s="122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2:26" ht="30.75" customHeight="1" x14ac:dyDescent="0.25">
      <c r="B101" s="216" t="s">
        <v>26</v>
      </c>
      <c r="C101" s="217"/>
      <c r="D101" s="53"/>
      <c r="E101" s="54">
        <f t="shared" ref="E101:K101" si="29">SUM(E102:E104)</f>
        <v>212144</v>
      </c>
      <c r="F101" s="54">
        <f t="shared" si="29"/>
        <v>0</v>
      </c>
      <c r="G101" s="54">
        <f t="shared" si="29"/>
        <v>0</v>
      </c>
      <c r="H101" s="54">
        <f t="shared" si="29"/>
        <v>0</v>
      </c>
      <c r="I101" s="54">
        <f t="shared" si="29"/>
        <v>37160</v>
      </c>
      <c r="J101" s="54">
        <f t="shared" si="29"/>
        <v>174984</v>
      </c>
      <c r="K101" s="55">
        <f t="shared" si="29"/>
        <v>0</v>
      </c>
    </row>
    <row r="102" spans="2:26" ht="21" customHeight="1" x14ac:dyDescent="0.25">
      <c r="B102" s="164">
        <v>66</v>
      </c>
      <c r="C102" s="37" t="s">
        <v>51</v>
      </c>
      <c r="D102" s="5">
        <v>2026</v>
      </c>
      <c r="E102" s="51">
        <f>SUM(G102:J102)</f>
        <v>87492</v>
      </c>
      <c r="F102" s="36"/>
      <c r="G102" s="36"/>
      <c r="H102" s="36"/>
      <c r="I102" s="36"/>
      <c r="J102" s="36">
        <v>87492</v>
      </c>
      <c r="K102" s="35"/>
    </row>
    <row r="103" spans="2:26" ht="21" customHeight="1" x14ac:dyDescent="0.25">
      <c r="B103" s="164">
        <v>67</v>
      </c>
      <c r="C103" s="37" t="s">
        <v>52</v>
      </c>
      <c r="D103" s="5">
        <v>2026</v>
      </c>
      <c r="E103" s="51">
        <f>SUM(G103:J103)</f>
        <v>87492</v>
      </c>
      <c r="F103" s="36"/>
      <c r="G103" s="36"/>
      <c r="H103" s="36"/>
      <c r="I103" s="36"/>
      <c r="J103" s="36">
        <v>87492</v>
      </c>
      <c r="K103" s="35"/>
    </row>
    <row r="104" spans="2:26" ht="39.950000000000003" customHeight="1" x14ac:dyDescent="0.25">
      <c r="B104" s="164">
        <v>68</v>
      </c>
      <c r="C104" s="22" t="s">
        <v>182</v>
      </c>
      <c r="D104" s="5">
        <v>2026</v>
      </c>
      <c r="E104" s="51">
        <f>SUM(G104:J104)</f>
        <v>37160</v>
      </c>
      <c r="F104" s="36"/>
      <c r="G104" s="36"/>
      <c r="H104" s="36"/>
      <c r="I104" s="36">
        <v>37160</v>
      </c>
      <c r="J104" s="36"/>
      <c r="K104" s="35"/>
    </row>
    <row r="105" spans="2:26" ht="30" customHeight="1" x14ac:dyDescent="0.25">
      <c r="B105" s="31"/>
      <c r="C105" s="32" t="s">
        <v>21</v>
      </c>
      <c r="D105" s="53"/>
      <c r="E105" s="54">
        <f t="shared" ref="E105:K105" si="30">SUM(E106:E109)</f>
        <v>61780</v>
      </c>
      <c r="F105" s="54">
        <f t="shared" si="30"/>
        <v>0</v>
      </c>
      <c r="G105" s="54">
        <f t="shared" si="30"/>
        <v>0</v>
      </c>
      <c r="H105" s="54">
        <f t="shared" si="30"/>
        <v>0</v>
      </c>
      <c r="I105" s="54">
        <f t="shared" si="30"/>
        <v>0</v>
      </c>
      <c r="J105" s="54">
        <f t="shared" si="30"/>
        <v>61780</v>
      </c>
      <c r="K105" s="55">
        <f t="shared" si="30"/>
        <v>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2:26" s="6" customFormat="1" ht="27" customHeight="1" x14ac:dyDescent="0.25">
      <c r="B106" s="34">
        <v>69</v>
      </c>
      <c r="C106" s="37" t="s">
        <v>53</v>
      </c>
      <c r="D106" s="5">
        <v>2026</v>
      </c>
      <c r="E106" s="51">
        <f t="shared" ref="E106:E109" si="31">SUM(G106:J106)</f>
        <v>47379</v>
      </c>
      <c r="F106" s="36"/>
      <c r="G106" s="36"/>
      <c r="H106" s="36"/>
      <c r="I106" s="38"/>
      <c r="J106" s="36">
        <v>47379</v>
      </c>
      <c r="K106" s="35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2:26" ht="27" customHeight="1" x14ac:dyDescent="0.25">
      <c r="B107" s="34">
        <v>70</v>
      </c>
      <c r="C107" s="22" t="s">
        <v>127</v>
      </c>
      <c r="D107" s="84" t="s">
        <v>91</v>
      </c>
      <c r="E107" s="51">
        <f t="shared" si="31"/>
        <v>5553</v>
      </c>
      <c r="F107" s="36"/>
      <c r="G107" s="36"/>
      <c r="H107" s="36"/>
      <c r="I107" s="16"/>
      <c r="J107" s="16">
        <v>5553</v>
      </c>
      <c r="K107" s="35"/>
    </row>
    <row r="108" spans="2:26" ht="27" customHeight="1" x14ac:dyDescent="0.25">
      <c r="B108" s="34">
        <v>71</v>
      </c>
      <c r="C108" s="22" t="s">
        <v>128</v>
      </c>
      <c r="D108" s="84" t="s">
        <v>91</v>
      </c>
      <c r="E108" s="51">
        <f t="shared" si="31"/>
        <v>4375</v>
      </c>
      <c r="F108" s="36"/>
      <c r="G108" s="36"/>
      <c r="H108" s="36"/>
      <c r="I108" s="16"/>
      <c r="J108" s="16">
        <v>4375</v>
      </c>
      <c r="K108" s="35"/>
    </row>
    <row r="109" spans="2:26" ht="27" customHeight="1" x14ac:dyDescent="0.25">
      <c r="B109" s="34">
        <v>72</v>
      </c>
      <c r="C109" s="22" t="s">
        <v>158</v>
      </c>
      <c r="D109" s="84" t="s">
        <v>91</v>
      </c>
      <c r="E109" s="51">
        <f t="shared" si="31"/>
        <v>4473</v>
      </c>
      <c r="F109" s="36"/>
      <c r="G109" s="36"/>
      <c r="H109" s="36"/>
      <c r="I109" s="16"/>
      <c r="J109" s="16">
        <v>4473</v>
      </c>
      <c r="K109" s="35"/>
    </row>
    <row r="110" spans="2:26" ht="30" customHeight="1" x14ac:dyDescent="0.25">
      <c r="B110" s="94"/>
      <c r="C110" s="95" t="s">
        <v>94</v>
      </c>
      <c r="D110" s="96"/>
      <c r="E110" s="97">
        <f>E111</f>
        <v>614</v>
      </c>
      <c r="F110" s="97">
        <f t="shared" ref="F110:K110" si="32">F111</f>
        <v>0</v>
      </c>
      <c r="G110" s="97">
        <f t="shared" si="32"/>
        <v>0</v>
      </c>
      <c r="H110" s="97">
        <f t="shared" si="32"/>
        <v>0</v>
      </c>
      <c r="I110" s="97">
        <f t="shared" si="32"/>
        <v>0</v>
      </c>
      <c r="J110" s="97">
        <f t="shared" si="32"/>
        <v>614</v>
      </c>
      <c r="K110" s="181">
        <f t="shared" si="32"/>
        <v>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2:26" s="6" customFormat="1" ht="32.25" customHeight="1" x14ac:dyDescent="0.25">
      <c r="B111" s="34">
        <v>73</v>
      </c>
      <c r="C111" s="107" t="s">
        <v>124</v>
      </c>
      <c r="D111" s="108" t="s">
        <v>43</v>
      </c>
      <c r="E111" s="76">
        <f>SUM(G111:J111)</f>
        <v>614</v>
      </c>
      <c r="F111" s="16"/>
      <c r="G111" s="16"/>
      <c r="H111" s="16"/>
      <c r="I111" s="134"/>
      <c r="J111" s="16">
        <v>614</v>
      </c>
      <c r="K111" s="35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2:26" s="6" customFormat="1" ht="30" customHeight="1" x14ac:dyDescent="0.25">
      <c r="B112" s="214" t="s">
        <v>13</v>
      </c>
      <c r="C112" s="215"/>
      <c r="D112" s="98"/>
      <c r="E112" s="99">
        <f>E113+E128+E124</f>
        <v>4102145</v>
      </c>
      <c r="F112" s="99">
        <f t="shared" ref="F112:K112" si="33">F113+F128+F124</f>
        <v>856823</v>
      </c>
      <c r="G112" s="99">
        <f t="shared" si="33"/>
        <v>256020</v>
      </c>
      <c r="H112" s="99">
        <f t="shared" si="33"/>
        <v>590138</v>
      </c>
      <c r="I112" s="99">
        <f t="shared" si="33"/>
        <v>424484</v>
      </c>
      <c r="J112" s="99">
        <f t="shared" si="33"/>
        <v>564401</v>
      </c>
      <c r="K112" s="182">
        <f t="shared" si="33"/>
        <v>1410279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2:26" s="6" customFormat="1" ht="27" customHeight="1" x14ac:dyDescent="0.25">
      <c r="B113" s="57"/>
      <c r="C113" s="32" t="s">
        <v>20</v>
      </c>
      <c r="D113" s="53"/>
      <c r="E113" s="54">
        <f>SUM(E114:E123)</f>
        <v>642409</v>
      </c>
      <c r="F113" s="54">
        <f t="shared" ref="F113:K113" si="34">SUM(F114:F123)</f>
        <v>0</v>
      </c>
      <c r="G113" s="54">
        <f t="shared" si="34"/>
        <v>0</v>
      </c>
      <c r="H113" s="54">
        <f t="shared" si="34"/>
        <v>217925</v>
      </c>
      <c r="I113" s="54">
        <f t="shared" si="34"/>
        <v>424484</v>
      </c>
      <c r="J113" s="54">
        <f t="shared" si="34"/>
        <v>0</v>
      </c>
      <c r="K113" s="55">
        <f t="shared" si="34"/>
        <v>0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2:26" s="6" customFormat="1" ht="46.5" customHeight="1" x14ac:dyDescent="0.25">
      <c r="B114" s="34">
        <v>74</v>
      </c>
      <c r="C114" s="37" t="s">
        <v>62</v>
      </c>
      <c r="D114" s="10">
        <v>2026</v>
      </c>
      <c r="E114" s="51">
        <f t="shared" ref="E114" si="35">SUM(G114:J114)</f>
        <v>424484</v>
      </c>
      <c r="F114" s="41"/>
      <c r="G114" s="41"/>
      <c r="H114" s="88"/>
      <c r="I114" s="41">
        <v>424484</v>
      </c>
      <c r="J114" s="41"/>
      <c r="K114" s="4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2:26" s="6" customFormat="1" ht="33.75" customHeight="1" x14ac:dyDescent="0.25">
      <c r="B115" s="34">
        <v>75</v>
      </c>
      <c r="C115" s="37" t="s">
        <v>152</v>
      </c>
      <c r="D115" s="10">
        <v>2026</v>
      </c>
      <c r="E115" s="51">
        <f t="shared" ref="E115:E123" si="36">SUM(F115:K115)</f>
        <v>10965</v>
      </c>
      <c r="F115" s="41"/>
      <c r="G115" s="41"/>
      <c r="H115" s="88">
        <v>10965</v>
      </c>
      <c r="I115" s="41"/>
      <c r="J115" s="41"/>
      <c r="K115" s="44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2:26" s="6" customFormat="1" ht="33.75" customHeight="1" x14ac:dyDescent="0.25">
      <c r="B116" s="34">
        <v>76</v>
      </c>
      <c r="C116" s="37" t="s">
        <v>153</v>
      </c>
      <c r="D116" s="10">
        <v>2026</v>
      </c>
      <c r="E116" s="51">
        <f t="shared" si="36"/>
        <v>7000</v>
      </c>
      <c r="F116" s="41"/>
      <c r="G116" s="41"/>
      <c r="H116" s="88">
        <v>7000</v>
      </c>
      <c r="I116" s="41"/>
      <c r="J116" s="41"/>
      <c r="K116" s="44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2:26" s="6" customFormat="1" ht="21.95" customHeight="1" x14ac:dyDescent="0.25">
      <c r="B117" s="34">
        <v>77</v>
      </c>
      <c r="C117" s="37" t="s">
        <v>178</v>
      </c>
      <c r="D117" s="10">
        <v>2026</v>
      </c>
      <c r="E117" s="51">
        <f t="shared" si="36"/>
        <v>4500</v>
      </c>
      <c r="F117" s="41"/>
      <c r="G117" s="41"/>
      <c r="H117" s="88">
        <v>4500</v>
      </c>
      <c r="I117" s="41"/>
      <c r="J117" s="41"/>
      <c r="K117" s="44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2:26" s="6" customFormat="1" ht="21.95" customHeight="1" x14ac:dyDescent="0.25">
      <c r="B118" s="34">
        <v>78</v>
      </c>
      <c r="C118" s="37" t="s">
        <v>167</v>
      </c>
      <c r="D118" s="10">
        <v>2026</v>
      </c>
      <c r="E118" s="51">
        <f t="shared" si="36"/>
        <v>122640</v>
      </c>
      <c r="F118" s="41"/>
      <c r="G118" s="41"/>
      <c r="H118" s="88">
        <v>122640</v>
      </c>
      <c r="I118" s="41"/>
      <c r="J118" s="41"/>
      <c r="K118" s="44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2:26" s="6" customFormat="1" ht="25.5" x14ac:dyDescent="0.25">
      <c r="B119" s="34">
        <v>79</v>
      </c>
      <c r="C119" s="37" t="s">
        <v>235</v>
      </c>
      <c r="D119" s="10">
        <v>2026</v>
      </c>
      <c r="E119" s="51">
        <f t="shared" si="36"/>
        <v>4820</v>
      </c>
      <c r="F119" s="41"/>
      <c r="G119" s="41"/>
      <c r="H119" s="88">
        <v>4820</v>
      </c>
      <c r="I119" s="41"/>
      <c r="J119" s="41"/>
      <c r="K119" s="44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2:26" s="6" customFormat="1" ht="21.95" customHeight="1" x14ac:dyDescent="0.25">
      <c r="B120" s="34">
        <v>80</v>
      </c>
      <c r="C120" s="37" t="s">
        <v>202</v>
      </c>
      <c r="D120" s="10">
        <v>2026</v>
      </c>
      <c r="E120" s="51">
        <f t="shared" si="36"/>
        <v>3000</v>
      </c>
      <c r="F120" s="41"/>
      <c r="G120" s="41"/>
      <c r="H120" s="88">
        <v>3000</v>
      </c>
      <c r="I120" s="41"/>
      <c r="J120" s="41"/>
      <c r="K120" s="44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2:26" s="6" customFormat="1" ht="21.95" customHeight="1" x14ac:dyDescent="0.25">
      <c r="B121" s="34">
        <v>81</v>
      </c>
      <c r="C121" s="37" t="s">
        <v>203</v>
      </c>
      <c r="D121" s="10">
        <v>2026</v>
      </c>
      <c r="E121" s="51">
        <f t="shared" si="36"/>
        <v>42000</v>
      </c>
      <c r="F121" s="41"/>
      <c r="G121" s="41"/>
      <c r="H121" s="88">
        <v>42000</v>
      </c>
      <c r="I121" s="41"/>
      <c r="J121" s="41"/>
      <c r="K121" s="44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2:26" s="6" customFormat="1" ht="21.95" customHeight="1" x14ac:dyDescent="0.25">
      <c r="B122" s="34">
        <v>82</v>
      </c>
      <c r="C122" s="37" t="s">
        <v>206</v>
      </c>
      <c r="D122" s="10">
        <v>2026</v>
      </c>
      <c r="E122" s="51">
        <f t="shared" si="36"/>
        <v>8000</v>
      </c>
      <c r="F122" s="41"/>
      <c r="G122" s="41"/>
      <c r="H122" s="88">
        <v>8000</v>
      </c>
      <c r="I122" s="41"/>
      <c r="J122" s="41"/>
      <c r="K122" s="44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2:26" s="6" customFormat="1" ht="21.95" customHeight="1" x14ac:dyDescent="0.25">
      <c r="B123" s="34">
        <v>83</v>
      </c>
      <c r="C123" s="37" t="s">
        <v>207</v>
      </c>
      <c r="D123" s="10">
        <v>2026</v>
      </c>
      <c r="E123" s="51">
        <f t="shared" si="36"/>
        <v>15000</v>
      </c>
      <c r="F123" s="41"/>
      <c r="G123" s="41"/>
      <c r="H123" s="88">
        <v>15000</v>
      </c>
      <c r="I123" s="41"/>
      <c r="J123" s="41"/>
      <c r="K123" s="44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2:26" ht="30" customHeight="1" x14ac:dyDescent="0.25">
      <c r="B124" s="31"/>
      <c r="C124" s="32" t="s">
        <v>21</v>
      </c>
      <c r="D124" s="53"/>
      <c r="E124" s="54">
        <f>SUM(E125:E127)</f>
        <v>15200</v>
      </c>
      <c r="F124" s="54">
        <f t="shared" ref="F124:K124" si="37">SUM(F125:F127)</f>
        <v>0</v>
      </c>
      <c r="G124" s="54">
        <f t="shared" si="37"/>
        <v>0</v>
      </c>
      <c r="H124" s="54">
        <f t="shared" si="37"/>
        <v>15200</v>
      </c>
      <c r="I124" s="54">
        <f t="shared" si="37"/>
        <v>0</v>
      </c>
      <c r="J124" s="54">
        <f t="shared" si="37"/>
        <v>0</v>
      </c>
      <c r="K124" s="55">
        <f t="shared" si="37"/>
        <v>0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2:26" s="6" customFormat="1" ht="27" customHeight="1" x14ac:dyDescent="0.25">
      <c r="B125" s="34">
        <v>84</v>
      </c>
      <c r="C125" s="37" t="s">
        <v>204</v>
      </c>
      <c r="D125" s="5">
        <v>2026</v>
      </c>
      <c r="E125" s="51">
        <f>SUM(F125:K125)</f>
        <v>10000</v>
      </c>
      <c r="F125" s="36"/>
      <c r="G125" s="36"/>
      <c r="H125" s="36">
        <v>10000</v>
      </c>
      <c r="I125" s="38"/>
      <c r="J125" s="36"/>
      <c r="K125" s="3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2:26" s="6" customFormat="1" ht="27" customHeight="1" x14ac:dyDescent="0.25">
      <c r="B126" s="34">
        <v>85</v>
      </c>
      <c r="C126" s="37" t="s">
        <v>205</v>
      </c>
      <c r="D126" s="5">
        <v>2026</v>
      </c>
      <c r="E126" s="51">
        <f>SUM(F126:K126)</f>
        <v>2600</v>
      </c>
      <c r="F126" s="36"/>
      <c r="G126" s="36"/>
      <c r="H126" s="36">
        <v>2600</v>
      </c>
      <c r="I126" s="38"/>
      <c r="J126" s="36"/>
      <c r="K126" s="35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2:26" s="6" customFormat="1" ht="27" customHeight="1" x14ac:dyDescent="0.25">
      <c r="B127" s="34">
        <v>86</v>
      </c>
      <c r="C127" s="37" t="s">
        <v>212</v>
      </c>
      <c r="D127" s="5">
        <v>2026</v>
      </c>
      <c r="E127" s="51">
        <f>SUM(F127:K127)</f>
        <v>2600</v>
      </c>
      <c r="F127" s="36"/>
      <c r="G127" s="36"/>
      <c r="H127" s="36">
        <v>2600</v>
      </c>
      <c r="I127" s="38"/>
      <c r="J127" s="36"/>
      <c r="K127" s="35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2:26" s="6" customFormat="1" ht="27" customHeight="1" x14ac:dyDescent="0.25">
      <c r="B128" s="57"/>
      <c r="C128" s="32" t="s">
        <v>23</v>
      </c>
      <c r="D128" s="53"/>
      <c r="E128" s="54">
        <f>SUM(E129:E158)</f>
        <v>3444536</v>
      </c>
      <c r="F128" s="54">
        <f t="shared" ref="F128:K128" si="38">SUM(F129:F158)</f>
        <v>856823</v>
      </c>
      <c r="G128" s="54">
        <f t="shared" si="38"/>
        <v>256020</v>
      </c>
      <c r="H128" s="54">
        <f t="shared" si="38"/>
        <v>357013</v>
      </c>
      <c r="I128" s="54">
        <f t="shared" si="38"/>
        <v>0</v>
      </c>
      <c r="J128" s="54">
        <f t="shared" si="38"/>
        <v>564401</v>
      </c>
      <c r="K128" s="54">
        <f t="shared" si="38"/>
        <v>1410279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2:26" s="6" customFormat="1" ht="58.5" customHeight="1" x14ac:dyDescent="0.25">
      <c r="B129" s="24">
        <v>87</v>
      </c>
      <c r="C129" s="109" t="s">
        <v>55</v>
      </c>
      <c r="D129" s="10" t="s">
        <v>43</v>
      </c>
      <c r="E129" s="66">
        <f>SUM(F129:K129)</f>
        <v>2442</v>
      </c>
      <c r="F129" s="162"/>
      <c r="G129" s="162">
        <v>2442</v>
      </c>
      <c r="H129" s="87"/>
      <c r="I129" s="162"/>
      <c r="J129" s="162"/>
      <c r="K129" s="157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2:26" s="6" customFormat="1" ht="69.75" customHeight="1" x14ac:dyDescent="0.25">
      <c r="B130" s="24">
        <v>88</v>
      </c>
      <c r="C130" s="46" t="s">
        <v>173</v>
      </c>
      <c r="D130" s="38" t="s">
        <v>43</v>
      </c>
      <c r="E130" s="66">
        <f>SUM(F130:K130)</f>
        <v>999681</v>
      </c>
      <c r="F130" s="79">
        <v>475755</v>
      </c>
      <c r="G130" s="79"/>
      <c r="H130" s="90"/>
      <c r="I130" s="33"/>
      <c r="J130" s="162">
        <v>523926</v>
      </c>
      <c r="K130" s="157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2:26" s="7" customFormat="1" ht="30" customHeight="1" x14ac:dyDescent="0.25">
      <c r="B131" s="24">
        <v>89</v>
      </c>
      <c r="C131" s="115" t="s">
        <v>15</v>
      </c>
      <c r="D131" s="38" t="s">
        <v>45</v>
      </c>
      <c r="E131" s="76">
        <f>SUM(G131:K131)</f>
        <v>1725547</v>
      </c>
      <c r="F131" s="69"/>
      <c r="G131" s="69">
        <v>116682</v>
      </c>
      <c r="H131" s="79">
        <f>315268-116682</f>
        <v>198586</v>
      </c>
      <c r="I131" s="80"/>
      <c r="J131" s="36"/>
      <c r="K131" s="20">
        <f>204890+1205389</f>
        <v>1410279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2:26" ht="27" customHeight="1" x14ac:dyDescent="0.25">
      <c r="B132" s="24">
        <v>90</v>
      </c>
      <c r="C132" s="37" t="s">
        <v>83</v>
      </c>
      <c r="D132" s="10" t="s">
        <v>43</v>
      </c>
      <c r="E132" s="59">
        <f>SUM(G132:J132)</f>
        <v>204</v>
      </c>
      <c r="F132" s="162"/>
      <c r="G132" s="162"/>
      <c r="H132" s="162">
        <v>204</v>
      </c>
      <c r="I132" s="23"/>
      <c r="J132" s="36"/>
      <c r="K132" s="35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2:26" ht="27" customHeight="1" x14ac:dyDescent="0.25">
      <c r="B133" s="24">
        <v>91</v>
      </c>
      <c r="C133" s="37" t="s">
        <v>84</v>
      </c>
      <c r="D133" s="10" t="s">
        <v>43</v>
      </c>
      <c r="E133" s="59">
        <f t="shared" ref="E133:E153" si="39">SUM(F133:K133)</f>
        <v>40424</v>
      </c>
      <c r="F133" s="14">
        <v>40424</v>
      </c>
      <c r="G133" s="162"/>
      <c r="H133" s="162"/>
      <c r="I133" s="23"/>
      <c r="J133" s="36"/>
      <c r="K133" s="35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2:26" ht="27" customHeight="1" x14ac:dyDescent="0.25">
      <c r="B134" s="24">
        <v>92</v>
      </c>
      <c r="C134" s="29" t="s">
        <v>85</v>
      </c>
      <c r="D134" s="30" t="s">
        <v>43</v>
      </c>
      <c r="E134" s="59">
        <f t="shared" si="39"/>
        <v>35681</v>
      </c>
      <c r="F134" s="79">
        <v>35681</v>
      </c>
      <c r="G134" s="79"/>
      <c r="H134" s="79"/>
      <c r="I134" s="80"/>
      <c r="J134" s="36"/>
      <c r="K134" s="35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2:26" ht="38.25" x14ac:dyDescent="0.25">
      <c r="B135" s="24">
        <v>93</v>
      </c>
      <c r="C135" s="153" t="s">
        <v>28</v>
      </c>
      <c r="D135" s="38" t="s">
        <v>43</v>
      </c>
      <c r="E135" s="59">
        <f t="shared" si="39"/>
        <v>138018</v>
      </c>
      <c r="F135" s="162">
        <v>138018</v>
      </c>
      <c r="G135" s="162"/>
      <c r="H135" s="162"/>
      <c r="I135" s="23"/>
      <c r="J135" s="162"/>
      <c r="K135" s="157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2:26" ht="72.75" customHeight="1" x14ac:dyDescent="0.25">
      <c r="B136" s="24">
        <v>94</v>
      </c>
      <c r="C136" s="11" t="s">
        <v>29</v>
      </c>
      <c r="D136" s="8" t="s">
        <v>43</v>
      </c>
      <c r="E136" s="59">
        <f t="shared" si="39"/>
        <v>12348</v>
      </c>
      <c r="F136" s="87">
        <v>2447</v>
      </c>
      <c r="G136" s="87">
        <f>12348-2447</f>
        <v>9901</v>
      </c>
      <c r="H136" s="87"/>
      <c r="I136" s="100"/>
      <c r="J136" s="36"/>
      <c r="K136" s="35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2:26" ht="51" x14ac:dyDescent="0.25">
      <c r="B137" s="24">
        <v>95</v>
      </c>
      <c r="C137" s="11" t="s">
        <v>30</v>
      </c>
      <c r="D137" s="8" t="s">
        <v>43</v>
      </c>
      <c r="E137" s="59">
        <f t="shared" si="39"/>
        <v>9108</v>
      </c>
      <c r="F137" s="87"/>
      <c r="G137" s="87">
        <v>9108</v>
      </c>
      <c r="H137" s="162"/>
      <c r="I137" s="100"/>
      <c r="J137" s="36"/>
      <c r="K137" s="35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2:26" ht="36" customHeight="1" x14ac:dyDescent="0.25">
      <c r="B138" s="24">
        <v>96</v>
      </c>
      <c r="C138" s="11" t="s">
        <v>49</v>
      </c>
      <c r="D138" s="8" t="s">
        <v>43</v>
      </c>
      <c r="E138" s="59">
        <f t="shared" si="39"/>
        <v>1819</v>
      </c>
      <c r="F138" s="87"/>
      <c r="G138" s="87">
        <f>1070+749</f>
        <v>1819</v>
      </c>
      <c r="H138" s="162"/>
      <c r="I138" s="100"/>
      <c r="J138" s="36"/>
      <c r="K138" s="35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2:26" ht="38.25" x14ac:dyDescent="0.25">
      <c r="B139" s="24">
        <v>97</v>
      </c>
      <c r="C139" s="11" t="s">
        <v>168</v>
      </c>
      <c r="D139" s="8" t="s">
        <v>43</v>
      </c>
      <c r="E139" s="59">
        <f t="shared" si="39"/>
        <v>4118</v>
      </c>
      <c r="F139" s="87"/>
      <c r="G139" s="87">
        <v>4118</v>
      </c>
      <c r="H139" s="162"/>
      <c r="I139" s="100"/>
      <c r="J139" s="36"/>
      <c r="K139" s="35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2:26" ht="51" customHeight="1" x14ac:dyDescent="0.25">
      <c r="B140" s="24">
        <v>98</v>
      </c>
      <c r="C140" s="11" t="s">
        <v>169</v>
      </c>
      <c r="D140" s="8" t="s">
        <v>43</v>
      </c>
      <c r="E140" s="59">
        <f t="shared" si="39"/>
        <v>2734</v>
      </c>
      <c r="F140" s="87"/>
      <c r="G140" s="87">
        <v>2734</v>
      </c>
      <c r="H140" s="162"/>
      <c r="I140" s="100"/>
      <c r="J140" s="36"/>
      <c r="K140" s="35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2:26" ht="70.5" customHeight="1" x14ac:dyDescent="0.25">
      <c r="B141" s="24">
        <v>99</v>
      </c>
      <c r="C141" s="11" t="s">
        <v>50</v>
      </c>
      <c r="D141" s="8" t="s">
        <v>43</v>
      </c>
      <c r="E141" s="59">
        <f t="shared" si="39"/>
        <v>1938</v>
      </c>
      <c r="F141" s="87"/>
      <c r="G141" s="87">
        <v>1938</v>
      </c>
      <c r="H141" s="162"/>
      <c r="I141" s="100"/>
      <c r="J141" s="36"/>
      <c r="K141" s="35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2:26" ht="25.5" customHeight="1" x14ac:dyDescent="0.25">
      <c r="B142" s="24">
        <v>100</v>
      </c>
      <c r="C142" s="22" t="s">
        <v>31</v>
      </c>
      <c r="D142" s="38" t="s">
        <v>43</v>
      </c>
      <c r="E142" s="59">
        <f t="shared" si="39"/>
        <v>18365</v>
      </c>
      <c r="F142" s="41"/>
      <c r="G142" s="41">
        <v>1700</v>
      </c>
      <c r="H142" s="88">
        <v>16665</v>
      </c>
      <c r="I142" s="15"/>
      <c r="J142" s="41"/>
      <c r="K142" s="44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2:26" ht="33" customHeight="1" x14ac:dyDescent="0.25">
      <c r="B143" s="24">
        <v>101</v>
      </c>
      <c r="C143" s="22" t="s">
        <v>32</v>
      </c>
      <c r="D143" s="10" t="s">
        <v>43</v>
      </c>
      <c r="E143" s="59">
        <f t="shared" si="39"/>
        <v>9878</v>
      </c>
      <c r="F143" s="162"/>
      <c r="G143" s="162"/>
      <c r="H143" s="87">
        <v>9878</v>
      </c>
      <c r="I143" s="23"/>
      <c r="J143" s="36"/>
      <c r="K143" s="35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2:26" ht="33" customHeight="1" x14ac:dyDescent="0.25">
      <c r="B144" s="24">
        <v>102</v>
      </c>
      <c r="C144" s="37" t="s">
        <v>149</v>
      </c>
      <c r="D144" s="10" t="s">
        <v>43</v>
      </c>
      <c r="E144" s="59">
        <f t="shared" si="39"/>
        <v>5094</v>
      </c>
      <c r="F144" s="162"/>
      <c r="G144" s="162"/>
      <c r="H144" s="87">
        <v>5094</v>
      </c>
      <c r="I144" s="23"/>
      <c r="J144" s="36"/>
      <c r="K144" s="35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2:26" ht="51" x14ac:dyDescent="0.25">
      <c r="B145" s="24">
        <v>103</v>
      </c>
      <c r="C145" s="37" t="s">
        <v>58</v>
      </c>
      <c r="D145" s="10" t="s">
        <v>88</v>
      </c>
      <c r="E145" s="59">
        <f t="shared" si="39"/>
        <v>185214</v>
      </c>
      <c r="F145" s="162">
        <v>143914</v>
      </c>
      <c r="G145" s="162"/>
      <c r="H145" s="162">
        <v>41300</v>
      </c>
      <c r="I145" s="23"/>
      <c r="J145" s="36"/>
      <c r="K145" s="3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2:26" ht="42" customHeight="1" x14ac:dyDescent="0.25">
      <c r="B146" s="24">
        <v>104</v>
      </c>
      <c r="C146" s="37" t="s">
        <v>60</v>
      </c>
      <c r="D146" s="10">
        <v>2026</v>
      </c>
      <c r="E146" s="59">
        <f t="shared" si="39"/>
        <v>7332</v>
      </c>
      <c r="F146" s="162"/>
      <c r="G146" s="162"/>
      <c r="H146" s="162">
        <v>7332</v>
      </c>
      <c r="I146" s="23"/>
      <c r="J146" s="36"/>
      <c r="K146" s="35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2:26" ht="52.5" customHeight="1" x14ac:dyDescent="0.25">
      <c r="B147" s="24">
        <v>105</v>
      </c>
      <c r="C147" s="37" t="s">
        <v>61</v>
      </c>
      <c r="D147" s="10">
        <v>2026</v>
      </c>
      <c r="E147" s="59">
        <f t="shared" si="39"/>
        <v>6000</v>
      </c>
      <c r="F147" s="162"/>
      <c r="G147" s="162"/>
      <c r="H147" s="162">
        <v>6000</v>
      </c>
      <c r="I147" s="23"/>
      <c r="J147" s="36"/>
      <c r="K147" s="35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2:26" ht="39" x14ac:dyDescent="0.25">
      <c r="B148" s="24">
        <v>106</v>
      </c>
      <c r="C148" s="165" t="s">
        <v>105</v>
      </c>
      <c r="D148" s="84" t="s">
        <v>91</v>
      </c>
      <c r="E148" s="59">
        <f t="shared" si="39"/>
        <v>130982</v>
      </c>
      <c r="F148" s="87"/>
      <c r="G148" s="87">
        <v>86088</v>
      </c>
      <c r="H148" s="87">
        <v>4419</v>
      </c>
      <c r="I148" s="116"/>
      <c r="J148" s="16">
        <v>40475</v>
      </c>
      <c r="K148" s="20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2:26" ht="39" x14ac:dyDescent="0.25">
      <c r="B149" s="24">
        <v>107</v>
      </c>
      <c r="C149" s="165" t="s">
        <v>96</v>
      </c>
      <c r="D149" s="10">
        <v>2026</v>
      </c>
      <c r="E149" s="59">
        <f t="shared" si="39"/>
        <v>25000</v>
      </c>
      <c r="F149" s="162"/>
      <c r="G149" s="162"/>
      <c r="H149" s="162">
        <v>25000</v>
      </c>
      <c r="I149" s="23"/>
      <c r="J149" s="36"/>
      <c r="K149" s="35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2:26" ht="31.5" customHeight="1" x14ac:dyDescent="0.25">
      <c r="B150" s="24">
        <v>108</v>
      </c>
      <c r="C150" s="22" t="s">
        <v>180</v>
      </c>
      <c r="D150" s="10" t="s">
        <v>43</v>
      </c>
      <c r="E150" s="59">
        <f t="shared" si="39"/>
        <v>6749</v>
      </c>
      <c r="F150" s="162"/>
      <c r="G150" s="162">
        <v>6749</v>
      </c>
      <c r="H150" s="162"/>
      <c r="I150" s="23"/>
      <c r="J150" s="36"/>
      <c r="K150" s="35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2:26" ht="35.25" customHeight="1" x14ac:dyDescent="0.25">
      <c r="B151" s="24">
        <v>109</v>
      </c>
      <c r="C151" s="22" t="s">
        <v>166</v>
      </c>
      <c r="D151" s="10">
        <v>2026</v>
      </c>
      <c r="E151" s="59">
        <f t="shared" si="39"/>
        <v>15912</v>
      </c>
      <c r="F151" s="162">
        <f>15171-8187</f>
        <v>6984</v>
      </c>
      <c r="G151" s="162">
        <v>741</v>
      </c>
      <c r="H151" s="162">
        <v>8187</v>
      </c>
      <c r="I151" s="23"/>
      <c r="J151" s="36"/>
      <c r="K151" s="35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2:26" ht="31.5" customHeight="1" x14ac:dyDescent="0.25">
      <c r="B152" s="24">
        <v>110</v>
      </c>
      <c r="C152" s="22" t="s">
        <v>221</v>
      </c>
      <c r="D152" s="10">
        <v>2026</v>
      </c>
      <c r="E152" s="59">
        <f t="shared" si="39"/>
        <v>28800</v>
      </c>
      <c r="F152" s="162"/>
      <c r="G152" s="162"/>
      <c r="H152" s="87">
        <v>28800</v>
      </c>
      <c r="I152" s="23"/>
      <c r="J152" s="36"/>
      <c r="K152" s="35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2:26" ht="31.5" customHeight="1" x14ac:dyDescent="0.25">
      <c r="B153" s="24">
        <v>111</v>
      </c>
      <c r="C153" s="22" t="s">
        <v>228</v>
      </c>
      <c r="D153" s="10">
        <v>2026</v>
      </c>
      <c r="E153" s="59">
        <f t="shared" si="39"/>
        <v>2148</v>
      </c>
      <c r="F153" s="162"/>
      <c r="G153" s="162"/>
      <c r="H153" s="162">
        <v>2148</v>
      </c>
      <c r="I153" s="23"/>
      <c r="J153" s="36"/>
      <c r="K153" s="35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2:26" ht="31.5" customHeight="1" x14ac:dyDescent="0.25">
      <c r="B154" s="24">
        <v>112</v>
      </c>
      <c r="C154" s="22" t="s">
        <v>249</v>
      </c>
      <c r="D154" s="10">
        <v>2026</v>
      </c>
      <c r="E154" s="59">
        <f>SUM(F154:K154)</f>
        <v>12000</v>
      </c>
      <c r="F154" s="162"/>
      <c r="G154" s="162">
        <v>12000</v>
      </c>
      <c r="H154" s="162"/>
      <c r="I154" s="23"/>
      <c r="J154" s="36"/>
      <c r="K154" s="35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2:26" ht="31.5" customHeight="1" x14ac:dyDescent="0.25">
      <c r="B155" s="24">
        <v>113</v>
      </c>
      <c r="C155" s="22" t="s">
        <v>245</v>
      </c>
      <c r="D155" s="10">
        <v>2026</v>
      </c>
      <c r="E155" s="59">
        <f>SUM(F155:K155)</f>
        <v>4250</v>
      </c>
      <c r="F155" s="87">
        <v>3400</v>
      </c>
      <c r="G155" s="87"/>
      <c r="H155" s="87">
        <v>850</v>
      </c>
      <c r="I155" s="23"/>
      <c r="J155" s="36"/>
      <c r="K155" s="3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2:26" ht="31.5" customHeight="1" x14ac:dyDescent="0.25">
      <c r="B156" s="24">
        <v>114</v>
      </c>
      <c r="C156" s="22" t="s">
        <v>246</v>
      </c>
      <c r="D156" s="10">
        <v>2026</v>
      </c>
      <c r="E156" s="59">
        <f t="shared" ref="E156:E158" si="40">SUM(F156:K156)</f>
        <v>4250</v>
      </c>
      <c r="F156" s="87">
        <v>3400</v>
      </c>
      <c r="G156" s="87"/>
      <c r="H156" s="87">
        <v>850</v>
      </c>
      <c r="I156" s="23"/>
      <c r="J156" s="36"/>
      <c r="K156" s="35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2:26" ht="31.5" customHeight="1" x14ac:dyDescent="0.25">
      <c r="B157" s="24">
        <v>115</v>
      </c>
      <c r="C157" s="22" t="s">
        <v>247</v>
      </c>
      <c r="D157" s="10">
        <v>2026</v>
      </c>
      <c r="E157" s="59">
        <f t="shared" si="40"/>
        <v>4250</v>
      </c>
      <c r="F157" s="87">
        <v>3400</v>
      </c>
      <c r="G157" s="87"/>
      <c r="H157" s="87">
        <v>850</v>
      </c>
      <c r="I157" s="23"/>
      <c r="J157" s="36"/>
      <c r="K157" s="35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2:26" ht="31.5" customHeight="1" x14ac:dyDescent="0.25">
      <c r="B158" s="24">
        <v>116</v>
      </c>
      <c r="C158" s="22" t="s">
        <v>248</v>
      </c>
      <c r="D158" s="10">
        <v>2026</v>
      </c>
      <c r="E158" s="59">
        <f t="shared" si="40"/>
        <v>4250</v>
      </c>
      <c r="F158" s="87">
        <v>3400</v>
      </c>
      <c r="G158" s="87"/>
      <c r="H158" s="87">
        <v>850</v>
      </c>
      <c r="I158" s="23"/>
      <c r="J158" s="36"/>
      <c r="K158" s="35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2:26" ht="28.5" customHeight="1" x14ac:dyDescent="0.25">
      <c r="B159" s="64"/>
      <c r="C159" s="65" t="s">
        <v>33</v>
      </c>
      <c r="D159" s="49"/>
      <c r="E159" s="49">
        <f>E160+E163+E168+E170+E174</f>
        <v>96002</v>
      </c>
      <c r="F159" s="49">
        <f t="shared" ref="F159:K159" si="41">F160+F163+F168+F170+F174</f>
        <v>25885</v>
      </c>
      <c r="G159" s="49">
        <f t="shared" si="41"/>
        <v>10840</v>
      </c>
      <c r="H159" s="49">
        <f t="shared" si="41"/>
        <v>44590</v>
      </c>
      <c r="I159" s="49">
        <f t="shared" si="41"/>
        <v>0</v>
      </c>
      <c r="J159" s="49">
        <f t="shared" si="41"/>
        <v>14687</v>
      </c>
      <c r="K159" s="121">
        <f t="shared" si="41"/>
        <v>0</v>
      </c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2:26" x14ac:dyDescent="0.25">
      <c r="B160" s="57"/>
      <c r="C160" s="32" t="s">
        <v>19</v>
      </c>
      <c r="D160" s="53"/>
      <c r="E160" s="54">
        <f>SUM(E161:E162)</f>
        <v>3534</v>
      </c>
      <c r="F160" s="54">
        <f t="shared" ref="F160:K160" si="42">SUM(F161:F162)</f>
        <v>0</v>
      </c>
      <c r="G160" s="54">
        <f t="shared" si="42"/>
        <v>0</v>
      </c>
      <c r="H160" s="54">
        <f t="shared" si="42"/>
        <v>1534</v>
      </c>
      <c r="I160" s="54">
        <f t="shared" si="42"/>
        <v>0</v>
      </c>
      <c r="J160" s="54">
        <f t="shared" si="42"/>
        <v>2000</v>
      </c>
      <c r="K160" s="55">
        <f t="shared" si="42"/>
        <v>0</v>
      </c>
    </row>
    <row r="161" spans="2:26" ht="21" customHeight="1" x14ac:dyDescent="0.25">
      <c r="B161" s="164">
        <v>117</v>
      </c>
      <c r="C161" s="37" t="s">
        <v>198</v>
      </c>
      <c r="D161" s="5">
        <v>2026</v>
      </c>
      <c r="E161" s="51">
        <f>SUM(G161:J161)</f>
        <v>1534</v>
      </c>
      <c r="F161" s="36"/>
      <c r="G161" s="36"/>
      <c r="H161" s="36">
        <v>1534</v>
      </c>
      <c r="I161" s="36"/>
      <c r="J161" s="36"/>
      <c r="K161" s="35"/>
    </row>
    <row r="162" spans="2:26" ht="21" customHeight="1" x14ac:dyDescent="0.25">
      <c r="B162" s="164">
        <v>118</v>
      </c>
      <c r="C162" s="37" t="s">
        <v>232</v>
      </c>
      <c r="D162" s="5">
        <v>2026</v>
      </c>
      <c r="E162" s="51">
        <f>SUM(F162:K162)</f>
        <v>2000</v>
      </c>
      <c r="F162" s="36"/>
      <c r="G162" s="36"/>
      <c r="H162" s="36"/>
      <c r="I162" s="36"/>
      <c r="J162" s="36">
        <v>2000</v>
      </c>
      <c r="K162" s="35"/>
    </row>
    <row r="163" spans="2:26" ht="28.5" customHeight="1" x14ac:dyDescent="0.25">
      <c r="B163" s="117"/>
      <c r="C163" s="166" t="s">
        <v>20</v>
      </c>
      <c r="D163" s="85"/>
      <c r="E163" s="54">
        <f t="shared" ref="E163:K163" si="43">SUM(E164:E167)</f>
        <v>44312</v>
      </c>
      <c r="F163" s="54">
        <f t="shared" si="43"/>
        <v>0</v>
      </c>
      <c r="G163" s="54">
        <f t="shared" si="43"/>
        <v>8590</v>
      </c>
      <c r="H163" s="54">
        <f t="shared" si="43"/>
        <v>33738</v>
      </c>
      <c r="I163" s="54">
        <f t="shared" si="43"/>
        <v>0</v>
      </c>
      <c r="J163" s="54">
        <f t="shared" si="43"/>
        <v>1984</v>
      </c>
      <c r="K163" s="55">
        <f t="shared" si="43"/>
        <v>0</v>
      </c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2:26" ht="21" customHeight="1" x14ac:dyDescent="0.25">
      <c r="B164" s="186">
        <v>119</v>
      </c>
      <c r="C164" s="22" t="s">
        <v>141</v>
      </c>
      <c r="D164" s="84" t="s">
        <v>91</v>
      </c>
      <c r="E164" s="76">
        <f t="shared" ref="E164:E167" si="44">SUM(G164:K164)</f>
        <v>8590</v>
      </c>
      <c r="F164" s="16"/>
      <c r="G164" s="16">
        <v>8590</v>
      </c>
      <c r="H164" s="82"/>
      <c r="I164" s="83"/>
      <c r="J164" s="82"/>
      <c r="K164" s="122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2:26" ht="25.5" x14ac:dyDescent="0.25">
      <c r="B165" s="186">
        <v>120</v>
      </c>
      <c r="C165" s="22" t="s">
        <v>139</v>
      </c>
      <c r="D165" s="84">
        <v>2026</v>
      </c>
      <c r="E165" s="76">
        <f t="shared" si="44"/>
        <v>1984</v>
      </c>
      <c r="F165" s="16"/>
      <c r="G165" s="16"/>
      <c r="H165" s="82"/>
      <c r="I165" s="83"/>
      <c r="J165" s="16">
        <v>1984</v>
      </c>
      <c r="K165" s="122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2:26" ht="25.5" x14ac:dyDescent="0.25">
      <c r="B166" s="186">
        <v>121</v>
      </c>
      <c r="C166" s="22" t="s">
        <v>197</v>
      </c>
      <c r="D166" s="84">
        <v>2026</v>
      </c>
      <c r="E166" s="76">
        <f t="shared" si="44"/>
        <v>1338</v>
      </c>
      <c r="F166" s="16"/>
      <c r="G166" s="16"/>
      <c r="H166" s="16">
        <v>1338</v>
      </c>
      <c r="I166" s="16"/>
      <c r="J166" s="16"/>
      <c r="K166" s="20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2:26" ht="24.75" customHeight="1" x14ac:dyDescent="0.25">
      <c r="B167" s="186">
        <v>122</v>
      </c>
      <c r="C167" s="22" t="s">
        <v>224</v>
      </c>
      <c r="D167" s="84">
        <v>2026</v>
      </c>
      <c r="E167" s="76">
        <f t="shared" si="44"/>
        <v>32400</v>
      </c>
      <c r="F167" s="16"/>
      <c r="G167" s="16"/>
      <c r="H167" s="16">
        <v>32400</v>
      </c>
      <c r="I167" s="16"/>
      <c r="J167" s="16"/>
      <c r="K167" s="20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2:26" s="6" customFormat="1" ht="27" customHeight="1" x14ac:dyDescent="0.25">
      <c r="B168" s="57"/>
      <c r="C168" s="32" t="s">
        <v>21</v>
      </c>
      <c r="D168" s="53"/>
      <c r="E168" s="54">
        <f>E169</f>
        <v>9203</v>
      </c>
      <c r="F168" s="54">
        <f t="shared" ref="F168:K168" si="45">F169</f>
        <v>0</v>
      </c>
      <c r="G168" s="54">
        <f t="shared" si="45"/>
        <v>0</v>
      </c>
      <c r="H168" s="54">
        <f t="shared" si="45"/>
        <v>9203</v>
      </c>
      <c r="I168" s="54">
        <f t="shared" si="45"/>
        <v>0</v>
      </c>
      <c r="J168" s="54">
        <f t="shared" si="45"/>
        <v>0</v>
      </c>
      <c r="K168" s="55">
        <f t="shared" si="45"/>
        <v>0</v>
      </c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2:26" s="6" customFormat="1" ht="22.5" customHeight="1" x14ac:dyDescent="0.25">
      <c r="B169" s="34">
        <v>123</v>
      </c>
      <c r="C169" s="22" t="s">
        <v>199</v>
      </c>
      <c r="D169" s="86">
        <v>2026</v>
      </c>
      <c r="E169" s="51">
        <f>SUM(F169:K169)</f>
        <v>9203</v>
      </c>
      <c r="F169" s="41"/>
      <c r="G169" s="41"/>
      <c r="H169" s="41">
        <v>9203</v>
      </c>
      <c r="I169" s="15"/>
      <c r="J169" s="41"/>
      <c r="K169" s="44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2:26" ht="28.5" customHeight="1" x14ac:dyDescent="0.25">
      <c r="B170" s="117"/>
      <c r="C170" s="32" t="s">
        <v>106</v>
      </c>
      <c r="D170" s="85"/>
      <c r="E170" s="54">
        <f>SUM(E171:E173)</f>
        <v>28250</v>
      </c>
      <c r="F170" s="54">
        <f t="shared" ref="F170:K170" si="46">SUM(F171:F173)</f>
        <v>25885</v>
      </c>
      <c r="G170" s="54">
        <f t="shared" si="46"/>
        <v>2250</v>
      </c>
      <c r="H170" s="54">
        <f t="shared" si="46"/>
        <v>115</v>
      </c>
      <c r="I170" s="54">
        <f t="shared" si="46"/>
        <v>0</v>
      </c>
      <c r="J170" s="54">
        <f t="shared" si="46"/>
        <v>0</v>
      </c>
      <c r="K170" s="54">
        <f t="shared" si="46"/>
        <v>0</v>
      </c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2:26" ht="26.1" customHeight="1" x14ac:dyDescent="0.25">
      <c r="B171" s="186">
        <v>124</v>
      </c>
      <c r="C171" s="22" t="s">
        <v>107</v>
      </c>
      <c r="D171" s="84" t="s">
        <v>91</v>
      </c>
      <c r="E171" s="76">
        <f>SUM(G171:K171)</f>
        <v>2250</v>
      </c>
      <c r="F171" s="16"/>
      <c r="G171" s="16">
        <v>2250</v>
      </c>
      <c r="H171" s="82"/>
      <c r="I171" s="83"/>
      <c r="J171" s="82"/>
      <c r="K171" s="122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2:26" ht="38.25" x14ac:dyDescent="0.25">
      <c r="B172" s="186">
        <v>125</v>
      </c>
      <c r="C172" s="22" t="s">
        <v>190</v>
      </c>
      <c r="D172" s="84">
        <v>2026</v>
      </c>
      <c r="E172" s="76">
        <f>SUM(F172:K172)</f>
        <v>18000</v>
      </c>
      <c r="F172" s="16">
        <v>18000</v>
      </c>
      <c r="G172" s="16"/>
      <c r="H172" s="16">
        <v>0</v>
      </c>
      <c r="I172" s="83"/>
      <c r="J172" s="82"/>
      <c r="K172" s="12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2:26" ht="35.25" customHeight="1" x14ac:dyDescent="0.25">
      <c r="B173" s="186">
        <v>126</v>
      </c>
      <c r="C173" s="22" t="s">
        <v>184</v>
      </c>
      <c r="D173" s="10">
        <v>2026</v>
      </c>
      <c r="E173" s="59">
        <f>SUM(F173:K173)</f>
        <v>8000</v>
      </c>
      <c r="F173" s="162">
        <v>7885</v>
      </c>
      <c r="G173" s="162"/>
      <c r="H173" s="162">
        <v>115</v>
      </c>
      <c r="I173" s="23"/>
      <c r="J173" s="36"/>
      <c r="K173" s="35"/>
      <c r="L173" s="2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2:26" ht="19.5" customHeight="1" x14ac:dyDescent="0.25">
      <c r="B174" s="61"/>
      <c r="C174" s="32" t="s">
        <v>24</v>
      </c>
      <c r="D174" s="62"/>
      <c r="E174" s="63">
        <f>SUM(E175:E177)</f>
        <v>10703</v>
      </c>
      <c r="F174" s="63">
        <f t="shared" ref="F174:K174" si="47">SUM(F175:F177)</f>
        <v>0</v>
      </c>
      <c r="G174" s="63">
        <f t="shared" si="47"/>
        <v>0</v>
      </c>
      <c r="H174" s="63">
        <f t="shared" si="47"/>
        <v>0</v>
      </c>
      <c r="I174" s="63">
        <f t="shared" si="47"/>
        <v>0</v>
      </c>
      <c r="J174" s="63">
        <f t="shared" si="47"/>
        <v>10703</v>
      </c>
      <c r="K174" s="123">
        <f t="shared" si="47"/>
        <v>0</v>
      </c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2:26" ht="26.1" customHeight="1" x14ac:dyDescent="0.25">
      <c r="B175" s="34">
        <v>127</v>
      </c>
      <c r="C175" s="153" t="s">
        <v>57</v>
      </c>
      <c r="D175" s="8" t="s">
        <v>43</v>
      </c>
      <c r="E175" s="59">
        <f>SUM(G175:J175)</f>
        <v>4090</v>
      </c>
      <c r="F175" s="162"/>
      <c r="G175" s="162"/>
      <c r="H175" s="162"/>
      <c r="I175" s="21"/>
      <c r="J175" s="36">
        <v>4090</v>
      </c>
      <c r="K175" s="3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2:26" ht="26.1" customHeight="1" x14ac:dyDescent="0.25">
      <c r="B176" s="34">
        <v>128</v>
      </c>
      <c r="C176" s="153" t="s">
        <v>144</v>
      </c>
      <c r="D176" s="8">
        <v>2026</v>
      </c>
      <c r="E176" s="59">
        <f>SUM(F176:K176)</f>
        <v>1500</v>
      </c>
      <c r="F176" s="162"/>
      <c r="G176" s="162"/>
      <c r="H176" s="162"/>
      <c r="I176" s="21"/>
      <c r="J176" s="36">
        <v>1500</v>
      </c>
      <c r="K176" s="35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2:26" ht="26.1" customHeight="1" x14ac:dyDescent="0.25">
      <c r="B177" s="34">
        <v>129</v>
      </c>
      <c r="C177" s="153" t="s">
        <v>145</v>
      </c>
      <c r="D177" s="8" t="s">
        <v>43</v>
      </c>
      <c r="E177" s="59">
        <f>SUM(F177:K177)</f>
        <v>5113</v>
      </c>
      <c r="F177" s="162"/>
      <c r="G177" s="162"/>
      <c r="H177" s="162"/>
      <c r="I177" s="21"/>
      <c r="J177" s="36">
        <v>5113</v>
      </c>
      <c r="K177" s="35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2:26" x14ac:dyDescent="0.25">
      <c r="B178" s="190" t="s">
        <v>34</v>
      </c>
      <c r="C178" s="213"/>
      <c r="D178" s="213"/>
      <c r="E178" s="49">
        <f>E179+E183+E202+E190</f>
        <v>962539</v>
      </c>
      <c r="F178" s="49">
        <f t="shared" ref="F178:K178" si="48">F179+F183+F202+F190</f>
        <v>42772</v>
      </c>
      <c r="G178" s="49">
        <f t="shared" si="48"/>
        <v>23146</v>
      </c>
      <c r="H178" s="49">
        <f t="shared" si="48"/>
        <v>45286</v>
      </c>
      <c r="I178" s="49">
        <f t="shared" si="48"/>
        <v>851335</v>
      </c>
      <c r="J178" s="49">
        <f t="shared" si="48"/>
        <v>0</v>
      </c>
      <c r="K178" s="121">
        <f t="shared" si="48"/>
        <v>0</v>
      </c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2:26" ht="19.5" customHeight="1" x14ac:dyDescent="0.25">
      <c r="B179" s="119"/>
      <c r="C179" s="118" t="s">
        <v>19</v>
      </c>
      <c r="D179" s="85"/>
      <c r="E179" s="54">
        <f>SUM(E180:E182)</f>
        <v>36315</v>
      </c>
      <c r="F179" s="54">
        <f t="shared" ref="F179:K179" si="49">SUM(F180:F182)</f>
        <v>0</v>
      </c>
      <c r="G179" s="54">
        <f t="shared" si="49"/>
        <v>0</v>
      </c>
      <c r="H179" s="54">
        <f t="shared" si="49"/>
        <v>1500</v>
      </c>
      <c r="I179" s="54">
        <f t="shared" si="49"/>
        <v>34815</v>
      </c>
      <c r="J179" s="54">
        <f t="shared" si="49"/>
        <v>0</v>
      </c>
      <c r="K179" s="55">
        <f t="shared" si="49"/>
        <v>0</v>
      </c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2:26" ht="30.75" customHeight="1" x14ac:dyDescent="0.25">
      <c r="B180" s="180">
        <v>130</v>
      </c>
      <c r="C180" s="165" t="s">
        <v>108</v>
      </c>
      <c r="D180" s="84" t="s">
        <v>91</v>
      </c>
      <c r="E180" s="76">
        <f>SUM(G180:J180)</f>
        <v>22198</v>
      </c>
      <c r="F180" s="82"/>
      <c r="G180" s="82"/>
      <c r="H180" s="82"/>
      <c r="I180" s="17">
        <v>22198</v>
      </c>
      <c r="J180" s="82"/>
      <c r="K180" s="122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2:26" ht="29.25" customHeight="1" x14ac:dyDescent="0.25">
      <c r="B181" s="180">
        <v>131</v>
      </c>
      <c r="C181" s="165" t="s">
        <v>181</v>
      </c>
      <c r="D181" s="84" t="s">
        <v>91</v>
      </c>
      <c r="E181" s="76">
        <f>SUM(G181:J181)</f>
        <v>12617</v>
      </c>
      <c r="F181" s="82"/>
      <c r="G181" s="82"/>
      <c r="H181" s="82"/>
      <c r="I181" s="17">
        <v>12617</v>
      </c>
      <c r="J181" s="82"/>
      <c r="K181" s="122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2:26" ht="21" customHeight="1" x14ac:dyDescent="0.25">
      <c r="B182" s="180">
        <v>132</v>
      </c>
      <c r="C182" s="22" t="s">
        <v>219</v>
      </c>
      <c r="D182" s="84">
        <v>2026</v>
      </c>
      <c r="E182" s="76">
        <f>SUM(F182:K182)</f>
        <v>1500</v>
      </c>
      <c r="F182" s="82"/>
      <c r="G182" s="82"/>
      <c r="H182" s="16">
        <v>1500</v>
      </c>
      <c r="I182" s="17"/>
      <c r="J182" s="82"/>
      <c r="K182" s="12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2:26" ht="20.25" customHeight="1" x14ac:dyDescent="0.25">
      <c r="B183" s="119"/>
      <c r="C183" s="32" t="s">
        <v>20</v>
      </c>
      <c r="D183" s="85"/>
      <c r="E183" s="54">
        <f t="shared" ref="E183:K183" si="50">SUM(E184:E189)</f>
        <v>337980</v>
      </c>
      <c r="F183" s="54">
        <f t="shared" si="50"/>
        <v>0</v>
      </c>
      <c r="G183" s="54">
        <f t="shared" si="50"/>
        <v>15386</v>
      </c>
      <c r="H183" s="54">
        <f t="shared" si="50"/>
        <v>0</v>
      </c>
      <c r="I183" s="54">
        <f t="shared" si="50"/>
        <v>322594</v>
      </c>
      <c r="J183" s="54">
        <f t="shared" si="50"/>
        <v>0</v>
      </c>
      <c r="K183" s="55">
        <f t="shared" si="50"/>
        <v>0</v>
      </c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2:26" ht="27" customHeight="1" x14ac:dyDescent="0.25">
      <c r="B184" s="180">
        <v>133</v>
      </c>
      <c r="C184" s="22" t="s">
        <v>172</v>
      </c>
      <c r="D184" s="84" t="s">
        <v>91</v>
      </c>
      <c r="E184" s="76">
        <f t="shared" ref="E184:E188" si="51">SUM(G184:J184)</f>
        <v>4532</v>
      </c>
      <c r="F184" s="16"/>
      <c r="G184" s="16">
        <v>4532</v>
      </c>
      <c r="H184" s="16"/>
      <c r="I184" s="17"/>
      <c r="J184" s="82"/>
      <c r="K184" s="122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2:26" ht="27" customHeight="1" x14ac:dyDescent="0.25">
      <c r="B185" s="180">
        <v>134</v>
      </c>
      <c r="C185" s="22" t="s">
        <v>170</v>
      </c>
      <c r="D185" s="84" t="s">
        <v>91</v>
      </c>
      <c r="E185" s="76">
        <f t="shared" si="51"/>
        <v>3703</v>
      </c>
      <c r="F185" s="16"/>
      <c r="G185" s="16">
        <v>3703</v>
      </c>
      <c r="H185" s="16"/>
      <c r="I185" s="17"/>
      <c r="J185" s="82"/>
      <c r="K185" s="122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2:26" ht="27" customHeight="1" x14ac:dyDescent="0.25">
      <c r="B186" s="180">
        <v>135</v>
      </c>
      <c r="C186" s="22" t="s">
        <v>171</v>
      </c>
      <c r="D186" s="84" t="s">
        <v>91</v>
      </c>
      <c r="E186" s="76">
        <f t="shared" si="51"/>
        <v>1629</v>
      </c>
      <c r="F186" s="16"/>
      <c r="G186" s="16">
        <v>1629</v>
      </c>
      <c r="H186" s="16"/>
      <c r="I186" s="17"/>
      <c r="J186" s="82"/>
      <c r="K186" s="122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2:26" ht="27" customHeight="1" x14ac:dyDescent="0.25">
      <c r="B187" s="180">
        <v>136</v>
      </c>
      <c r="C187" s="165" t="s">
        <v>92</v>
      </c>
      <c r="D187" s="84" t="s">
        <v>91</v>
      </c>
      <c r="E187" s="76">
        <f t="shared" si="51"/>
        <v>5461</v>
      </c>
      <c r="F187" s="16"/>
      <c r="G187" s="16"/>
      <c r="H187" s="16"/>
      <c r="I187" s="17">
        <v>5461</v>
      </c>
      <c r="J187" s="82"/>
      <c r="K187" s="122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2:26" ht="29.25" customHeight="1" x14ac:dyDescent="0.25">
      <c r="B188" s="180">
        <v>137</v>
      </c>
      <c r="C188" s="165" t="s">
        <v>93</v>
      </c>
      <c r="D188" s="84" t="s">
        <v>91</v>
      </c>
      <c r="E188" s="76">
        <f t="shared" si="51"/>
        <v>317133</v>
      </c>
      <c r="F188" s="16"/>
      <c r="G188" s="16"/>
      <c r="H188" s="16"/>
      <c r="I188" s="17">
        <v>317133</v>
      </c>
      <c r="J188" s="82"/>
      <c r="K188" s="122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2:26" ht="25.5" customHeight="1" x14ac:dyDescent="0.25">
      <c r="B189" s="180">
        <v>138</v>
      </c>
      <c r="C189" s="109" t="s">
        <v>142</v>
      </c>
      <c r="D189" s="84" t="s">
        <v>43</v>
      </c>
      <c r="E189" s="76">
        <f>SUM(G189:K189)</f>
        <v>5522</v>
      </c>
      <c r="F189" s="16"/>
      <c r="G189" s="16">
        <v>5522</v>
      </c>
      <c r="H189" s="16"/>
      <c r="I189" s="17"/>
      <c r="J189" s="82"/>
      <c r="K189" s="122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2:26" x14ac:dyDescent="0.25">
      <c r="B190" s="58"/>
      <c r="C190" s="32" t="s">
        <v>23</v>
      </c>
      <c r="D190" s="53"/>
      <c r="E190" s="54">
        <f>SUM(E191:E201)</f>
        <v>585878</v>
      </c>
      <c r="F190" s="54">
        <f t="shared" ref="F190:K190" si="52">SUM(F191:F201)</f>
        <v>42772</v>
      </c>
      <c r="G190" s="54">
        <f t="shared" si="52"/>
        <v>7760</v>
      </c>
      <c r="H190" s="54">
        <f t="shared" si="52"/>
        <v>41420</v>
      </c>
      <c r="I190" s="54">
        <f t="shared" si="52"/>
        <v>493926</v>
      </c>
      <c r="J190" s="54">
        <f t="shared" si="52"/>
        <v>0</v>
      </c>
      <c r="K190" s="54">
        <f t="shared" si="52"/>
        <v>0</v>
      </c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2:26" ht="27" customHeight="1" x14ac:dyDescent="0.25">
      <c r="B191" s="45">
        <v>139</v>
      </c>
      <c r="C191" s="46" t="s">
        <v>227</v>
      </c>
      <c r="D191" s="38" t="s">
        <v>87</v>
      </c>
      <c r="E191" s="59">
        <f>SUM(F191:K191)</f>
        <v>589</v>
      </c>
      <c r="F191" s="137"/>
      <c r="G191" s="137"/>
      <c r="H191" s="137">
        <v>589</v>
      </c>
      <c r="I191" s="33"/>
      <c r="J191" s="39"/>
      <c r="K191" s="124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2:26" ht="38.25" x14ac:dyDescent="0.25">
      <c r="B192" s="45">
        <v>140</v>
      </c>
      <c r="C192" s="46" t="s">
        <v>80</v>
      </c>
      <c r="D192" s="38" t="s">
        <v>43</v>
      </c>
      <c r="E192" s="59">
        <f t="shared" ref="E192:E201" si="53">SUM(F192:K192)</f>
        <v>12698</v>
      </c>
      <c r="F192" s="47"/>
      <c r="G192" s="47"/>
      <c r="H192" s="47">
        <v>12698</v>
      </c>
      <c r="I192" s="33"/>
      <c r="J192" s="39"/>
      <c r="K192" s="124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2:26" ht="38.25" x14ac:dyDescent="0.25">
      <c r="B193" s="45">
        <v>141</v>
      </c>
      <c r="C193" s="169" t="s">
        <v>191</v>
      </c>
      <c r="D193" s="38">
        <v>2026</v>
      </c>
      <c r="E193" s="59">
        <f t="shared" si="53"/>
        <v>18152</v>
      </c>
      <c r="F193" s="47">
        <v>1815</v>
      </c>
      <c r="G193" s="47"/>
      <c r="H193" s="47">
        <v>16337</v>
      </c>
      <c r="I193" s="33"/>
      <c r="J193" s="39"/>
      <c r="K193" s="124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2:26" ht="38.25" x14ac:dyDescent="0.25">
      <c r="B194" s="45">
        <v>142</v>
      </c>
      <c r="C194" s="11" t="s">
        <v>46</v>
      </c>
      <c r="D194" s="8" t="s">
        <v>43</v>
      </c>
      <c r="E194" s="59">
        <f t="shared" si="53"/>
        <v>1193</v>
      </c>
      <c r="F194" s="87"/>
      <c r="G194" s="87">
        <f>663+530</f>
        <v>1193</v>
      </c>
      <c r="H194" s="162"/>
      <c r="I194" s="100"/>
      <c r="J194" s="36"/>
      <c r="K194" s="35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2:26" ht="51" x14ac:dyDescent="0.25">
      <c r="B195" s="45">
        <v>143</v>
      </c>
      <c r="C195" s="11" t="s">
        <v>47</v>
      </c>
      <c r="D195" s="8" t="s">
        <v>43</v>
      </c>
      <c r="E195" s="59">
        <f t="shared" si="53"/>
        <v>2326</v>
      </c>
      <c r="F195" s="87"/>
      <c r="G195" s="87">
        <f>1368+958</f>
        <v>2326</v>
      </c>
      <c r="H195" s="162"/>
      <c r="I195" s="100"/>
      <c r="J195" s="36"/>
      <c r="K195" s="3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2:26" ht="63.75" customHeight="1" x14ac:dyDescent="0.25">
      <c r="B196" s="45">
        <v>144</v>
      </c>
      <c r="C196" s="11" t="s">
        <v>48</v>
      </c>
      <c r="D196" s="8" t="s">
        <v>43</v>
      </c>
      <c r="E196" s="59">
        <f t="shared" si="53"/>
        <v>4241</v>
      </c>
      <c r="F196" s="87"/>
      <c r="G196" s="87">
        <f>2651+1590</f>
        <v>4241</v>
      </c>
      <c r="H196" s="162"/>
      <c r="I196" s="100"/>
      <c r="J196" s="36"/>
      <c r="K196" s="35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2:26" ht="63.75" x14ac:dyDescent="0.25">
      <c r="B197" s="45">
        <v>145</v>
      </c>
      <c r="C197" s="153" t="s">
        <v>54</v>
      </c>
      <c r="D197" s="38">
        <v>2026</v>
      </c>
      <c r="E197" s="59">
        <f t="shared" si="53"/>
        <v>421020</v>
      </c>
      <c r="F197" s="162"/>
      <c r="G197" s="162"/>
      <c r="H197" s="87"/>
      <c r="I197" s="23">
        <v>421020</v>
      </c>
      <c r="J197" s="162"/>
      <c r="K197" s="15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2:26" ht="76.5" x14ac:dyDescent="0.25">
      <c r="B198" s="45">
        <v>146</v>
      </c>
      <c r="C198" s="22" t="s">
        <v>86</v>
      </c>
      <c r="D198" s="38">
        <v>2026</v>
      </c>
      <c r="E198" s="59">
        <f t="shared" si="53"/>
        <v>72906</v>
      </c>
      <c r="F198" s="162"/>
      <c r="G198" s="162"/>
      <c r="H198" s="87"/>
      <c r="I198" s="23">
        <v>72906</v>
      </c>
      <c r="J198" s="162"/>
      <c r="K198" s="157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2:26" ht="34.5" customHeight="1" x14ac:dyDescent="0.25">
      <c r="B199" s="45">
        <v>147</v>
      </c>
      <c r="C199" s="37" t="s">
        <v>59</v>
      </c>
      <c r="D199" s="10">
        <v>2026</v>
      </c>
      <c r="E199" s="59">
        <f t="shared" si="53"/>
        <v>11796</v>
      </c>
      <c r="F199" s="162"/>
      <c r="G199" s="162"/>
      <c r="H199" s="162">
        <v>11796</v>
      </c>
      <c r="I199" s="23"/>
      <c r="J199" s="36"/>
      <c r="K199" s="35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2:26" ht="31.5" customHeight="1" x14ac:dyDescent="0.25">
      <c r="B200" s="45">
        <v>148</v>
      </c>
      <c r="C200" s="22" t="s">
        <v>148</v>
      </c>
      <c r="D200" s="10">
        <v>2026</v>
      </c>
      <c r="E200" s="59">
        <f t="shared" si="53"/>
        <v>12957</v>
      </c>
      <c r="F200" s="162">
        <v>12957</v>
      </c>
      <c r="G200" s="162"/>
      <c r="H200" s="162"/>
      <c r="I200" s="23"/>
      <c r="J200" s="36"/>
      <c r="K200" s="35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2:26" ht="25.5" x14ac:dyDescent="0.25">
      <c r="B201" s="45">
        <v>149</v>
      </c>
      <c r="C201" s="169" t="s">
        <v>192</v>
      </c>
      <c r="D201" s="38">
        <v>2026</v>
      </c>
      <c r="E201" s="59">
        <f t="shared" si="53"/>
        <v>28000</v>
      </c>
      <c r="F201" s="47">
        <v>28000</v>
      </c>
      <c r="G201" s="47"/>
      <c r="H201" s="47"/>
      <c r="I201" s="33"/>
      <c r="J201" s="39"/>
      <c r="K201" s="124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2:26" ht="20.25" customHeight="1" x14ac:dyDescent="0.25">
      <c r="B202" s="119"/>
      <c r="C202" s="32" t="s">
        <v>94</v>
      </c>
      <c r="D202" s="85"/>
      <c r="E202" s="54">
        <f>SUM(E203)</f>
        <v>2366</v>
      </c>
      <c r="F202" s="54">
        <f t="shared" ref="F202:K202" si="54">SUM(F203)</f>
        <v>0</v>
      </c>
      <c r="G202" s="54">
        <f t="shared" si="54"/>
        <v>0</v>
      </c>
      <c r="H202" s="54">
        <f t="shared" si="54"/>
        <v>2366</v>
      </c>
      <c r="I202" s="54">
        <f t="shared" si="54"/>
        <v>0</v>
      </c>
      <c r="J202" s="54">
        <f t="shared" si="54"/>
        <v>0</v>
      </c>
      <c r="K202" s="55">
        <f t="shared" si="54"/>
        <v>0</v>
      </c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2:26" ht="24.95" customHeight="1" x14ac:dyDescent="0.25">
      <c r="B203" s="180">
        <v>150</v>
      </c>
      <c r="C203" s="22" t="s">
        <v>95</v>
      </c>
      <c r="D203" s="84" t="s">
        <v>91</v>
      </c>
      <c r="E203" s="76">
        <f>SUM(G203:J203)</f>
        <v>2366</v>
      </c>
      <c r="F203" s="82"/>
      <c r="G203" s="82"/>
      <c r="H203" s="16">
        <v>2366</v>
      </c>
      <c r="I203" s="17"/>
      <c r="J203" s="82"/>
      <c r="K203" s="122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2:26" ht="30" customHeight="1" x14ac:dyDescent="0.25">
      <c r="B204" s="211" t="s">
        <v>35</v>
      </c>
      <c r="C204" s="212"/>
      <c r="D204" s="212"/>
      <c r="E204" s="156">
        <f t="shared" ref="E204:K204" si="55">E212+E215+E240+E205+E209</f>
        <v>232930</v>
      </c>
      <c r="F204" s="156">
        <f t="shared" si="55"/>
        <v>10630</v>
      </c>
      <c r="G204" s="156">
        <f t="shared" si="55"/>
        <v>0</v>
      </c>
      <c r="H204" s="156">
        <f t="shared" si="55"/>
        <v>86688</v>
      </c>
      <c r="I204" s="156">
        <f t="shared" si="55"/>
        <v>121078</v>
      </c>
      <c r="J204" s="156">
        <f t="shared" si="55"/>
        <v>14534</v>
      </c>
      <c r="K204" s="159">
        <f t="shared" si="55"/>
        <v>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2:26" ht="15.75" x14ac:dyDescent="0.25">
      <c r="B205" s="222" t="s">
        <v>36</v>
      </c>
      <c r="C205" s="223"/>
      <c r="D205" s="143"/>
      <c r="E205" s="141">
        <f>SUM(E206)</f>
        <v>15600</v>
      </c>
      <c r="F205" s="141">
        <f t="shared" ref="F205:K205" si="56">SUM(F206)</f>
        <v>0</v>
      </c>
      <c r="G205" s="141">
        <f t="shared" si="56"/>
        <v>0</v>
      </c>
      <c r="H205" s="141">
        <f t="shared" si="56"/>
        <v>15600</v>
      </c>
      <c r="I205" s="141">
        <f t="shared" si="56"/>
        <v>0</v>
      </c>
      <c r="J205" s="141">
        <f t="shared" si="56"/>
        <v>0</v>
      </c>
      <c r="K205" s="142">
        <f t="shared" si="56"/>
        <v>0</v>
      </c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2:26" ht="25.5" x14ac:dyDescent="0.25">
      <c r="B206" s="152"/>
      <c r="C206" s="32" t="s">
        <v>37</v>
      </c>
      <c r="D206" s="144"/>
      <c r="E206" s="147">
        <f>SUM(E207:E208)</f>
        <v>15600</v>
      </c>
      <c r="F206" s="147">
        <f t="shared" ref="F206:K206" si="57">SUM(F207:F208)</f>
        <v>0</v>
      </c>
      <c r="G206" s="147">
        <f t="shared" si="57"/>
        <v>0</v>
      </c>
      <c r="H206" s="147">
        <f t="shared" si="57"/>
        <v>15600</v>
      </c>
      <c r="I206" s="147">
        <f t="shared" si="57"/>
        <v>0</v>
      </c>
      <c r="J206" s="147">
        <f t="shared" si="57"/>
        <v>0</v>
      </c>
      <c r="K206" s="183">
        <f t="shared" si="57"/>
        <v>0</v>
      </c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2:26" ht="21.95" customHeight="1" x14ac:dyDescent="0.25">
      <c r="B207" s="145">
        <v>151</v>
      </c>
      <c r="C207" s="146" t="s">
        <v>196</v>
      </c>
      <c r="D207" s="38">
        <v>2026</v>
      </c>
      <c r="E207" s="59">
        <f>SUM(F207:K207)</f>
        <v>12000</v>
      </c>
      <c r="F207" s="82"/>
      <c r="G207" s="82"/>
      <c r="H207" s="16">
        <v>12000</v>
      </c>
      <c r="I207" s="83"/>
      <c r="J207" s="82"/>
      <c r="K207" s="122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2:26" ht="20.25" customHeight="1" x14ac:dyDescent="0.25">
      <c r="B208" s="145">
        <v>152</v>
      </c>
      <c r="C208" s="153" t="s">
        <v>250</v>
      </c>
      <c r="D208" s="8">
        <v>2026</v>
      </c>
      <c r="E208" s="59">
        <f>SUM(F208:K208)</f>
        <v>3600</v>
      </c>
      <c r="F208" s="162"/>
      <c r="G208" s="162"/>
      <c r="H208" s="162">
        <v>3600</v>
      </c>
      <c r="I208" s="162"/>
      <c r="J208" s="36"/>
      <c r="K208" s="35"/>
    </row>
    <row r="209" spans="2:26" x14ac:dyDescent="0.25">
      <c r="B209" s="190" t="s">
        <v>22</v>
      </c>
      <c r="C209" s="191"/>
      <c r="D209" s="192"/>
      <c r="E209" s="49">
        <f>E210</f>
        <v>9620</v>
      </c>
      <c r="F209" s="49">
        <f t="shared" ref="F209:K210" si="58">F210</f>
        <v>0</v>
      </c>
      <c r="G209" s="49">
        <f t="shared" si="58"/>
        <v>0</v>
      </c>
      <c r="H209" s="49">
        <f t="shared" si="58"/>
        <v>9620</v>
      </c>
      <c r="I209" s="49">
        <f t="shared" si="58"/>
        <v>0</v>
      </c>
      <c r="J209" s="49">
        <f t="shared" si="58"/>
        <v>0</v>
      </c>
      <c r="K209" s="121">
        <f t="shared" si="58"/>
        <v>0</v>
      </c>
    </row>
    <row r="210" spans="2:26" ht="28.5" customHeight="1" x14ac:dyDescent="0.25">
      <c r="B210" s="57"/>
      <c r="C210" s="32" t="s">
        <v>37</v>
      </c>
      <c r="D210" s="53"/>
      <c r="E210" s="54">
        <f>E211</f>
        <v>9620</v>
      </c>
      <c r="F210" s="54">
        <f t="shared" si="58"/>
        <v>0</v>
      </c>
      <c r="G210" s="54">
        <f t="shared" si="58"/>
        <v>0</v>
      </c>
      <c r="H210" s="54">
        <f t="shared" si="58"/>
        <v>9620</v>
      </c>
      <c r="I210" s="54">
        <f t="shared" si="58"/>
        <v>0</v>
      </c>
      <c r="J210" s="54">
        <f t="shared" si="58"/>
        <v>0</v>
      </c>
      <c r="K210" s="55">
        <f t="shared" si="58"/>
        <v>0</v>
      </c>
    </row>
    <row r="211" spans="2:26" ht="21.95" customHeight="1" x14ac:dyDescent="0.25">
      <c r="B211" s="145">
        <v>153</v>
      </c>
      <c r="C211" s="146" t="s">
        <v>225</v>
      </c>
      <c r="D211" s="38">
        <v>2026</v>
      </c>
      <c r="E211" s="59">
        <f>SUM(F211:K211)</f>
        <v>9620</v>
      </c>
      <c r="F211" s="82"/>
      <c r="G211" s="82"/>
      <c r="H211" s="16">
        <v>9620</v>
      </c>
      <c r="I211" s="83"/>
      <c r="J211" s="82"/>
      <c r="K211" s="122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2:26" ht="18" customHeight="1" x14ac:dyDescent="0.25">
      <c r="B212" s="190" t="s">
        <v>12</v>
      </c>
      <c r="C212" s="191"/>
      <c r="D212" s="218"/>
      <c r="E212" s="49">
        <f>E213</f>
        <v>1056</v>
      </c>
      <c r="F212" s="49">
        <f t="shared" ref="F212:K212" si="59">F213</f>
        <v>0</v>
      </c>
      <c r="G212" s="49">
        <f t="shared" si="59"/>
        <v>0</v>
      </c>
      <c r="H212" s="49">
        <f t="shared" si="59"/>
        <v>0</v>
      </c>
      <c r="I212" s="49">
        <f t="shared" si="59"/>
        <v>0</v>
      </c>
      <c r="J212" s="49">
        <f t="shared" si="59"/>
        <v>1056</v>
      </c>
      <c r="K212" s="121">
        <f t="shared" si="59"/>
        <v>0</v>
      </c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2:26" ht="25.5" x14ac:dyDescent="0.25">
      <c r="B213" s="31"/>
      <c r="C213" s="32" t="s">
        <v>37</v>
      </c>
      <c r="D213" s="53"/>
      <c r="E213" s="56">
        <f>E214</f>
        <v>1056</v>
      </c>
      <c r="F213" s="56">
        <f t="shared" ref="F213:K213" si="60">F214</f>
        <v>0</v>
      </c>
      <c r="G213" s="56">
        <f t="shared" si="60"/>
        <v>0</v>
      </c>
      <c r="H213" s="56">
        <f t="shared" si="60"/>
        <v>0</v>
      </c>
      <c r="I213" s="56">
        <f t="shared" si="60"/>
        <v>0</v>
      </c>
      <c r="J213" s="56">
        <f t="shared" si="60"/>
        <v>1056</v>
      </c>
      <c r="K213" s="55">
        <f t="shared" si="60"/>
        <v>0</v>
      </c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2:26" ht="30" customHeight="1" x14ac:dyDescent="0.25">
      <c r="B214" s="34">
        <v>154</v>
      </c>
      <c r="C214" s="37" t="s">
        <v>56</v>
      </c>
      <c r="D214" s="8" t="s">
        <v>43</v>
      </c>
      <c r="E214" s="70">
        <f>SUM(G214:J214)</f>
        <v>1056</v>
      </c>
      <c r="F214" s="14"/>
      <c r="G214" s="14"/>
      <c r="H214" s="14"/>
      <c r="I214" s="13"/>
      <c r="J214" s="14">
        <v>1056</v>
      </c>
      <c r="K214" s="12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2:26" ht="25.5" customHeight="1" x14ac:dyDescent="0.25">
      <c r="B215" s="190" t="s">
        <v>13</v>
      </c>
      <c r="C215" s="191"/>
      <c r="D215" s="192"/>
      <c r="E215" s="49">
        <f>E216</f>
        <v>54446</v>
      </c>
      <c r="F215" s="49">
        <f t="shared" ref="F215:K215" si="61">F216</f>
        <v>0</v>
      </c>
      <c r="G215" s="49">
        <f t="shared" si="61"/>
        <v>0</v>
      </c>
      <c r="H215" s="49">
        <f t="shared" si="61"/>
        <v>40968</v>
      </c>
      <c r="I215" s="49">
        <f t="shared" si="61"/>
        <v>0</v>
      </c>
      <c r="J215" s="49">
        <f t="shared" si="61"/>
        <v>13478</v>
      </c>
      <c r="K215" s="121">
        <f t="shared" si="61"/>
        <v>0</v>
      </c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2:26" s="112" customFormat="1" ht="18.75" customHeight="1" x14ac:dyDescent="0.25">
      <c r="B216" s="110"/>
      <c r="C216" s="170" t="s">
        <v>90</v>
      </c>
      <c r="D216" s="111"/>
      <c r="E216" s="113">
        <f t="shared" ref="E216:K216" si="62">SUM(E217:E239)</f>
        <v>54446</v>
      </c>
      <c r="F216" s="113">
        <f t="shared" si="62"/>
        <v>0</v>
      </c>
      <c r="G216" s="113">
        <f t="shared" si="62"/>
        <v>0</v>
      </c>
      <c r="H216" s="113">
        <f t="shared" si="62"/>
        <v>40968</v>
      </c>
      <c r="I216" s="113">
        <f t="shared" si="62"/>
        <v>0</v>
      </c>
      <c r="J216" s="113">
        <f t="shared" si="62"/>
        <v>13478</v>
      </c>
      <c r="K216" s="125">
        <f t="shared" si="62"/>
        <v>0</v>
      </c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2:26" ht="35.25" customHeight="1" x14ac:dyDescent="0.25">
      <c r="B217" s="187">
        <v>155</v>
      </c>
      <c r="C217" s="167" t="s">
        <v>63</v>
      </c>
      <c r="D217" s="68" t="s">
        <v>43</v>
      </c>
      <c r="E217" s="74">
        <f t="shared" ref="E217:E239" si="63">SUM(G217:J217)</f>
        <v>3350</v>
      </c>
      <c r="F217" s="68"/>
      <c r="G217" s="68"/>
      <c r="H217" s="72">
        <v>3350</v>
      </c>
      <c r="I217" s="102"/>
      <c r="J217" s="68"/>
      <c r="K217" s="126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2:26" ht="27" customHeight="1" x14ac:dyDescent="0.25">
      <c r="B218" s="187">
        <v>156</v>
      </c>
      <c r="C218" s="167" t="s">
        <v>177</v>
      </c>
      <c r="D218" s="71" t="s">
        <v>43</v>
      </c>
      <c r="E218" s="74">
        <f t="shared" si="63"/>
        <v>2019</v>
      </c>
      <c r="F218" s="71"/>
      <c r="G218" s="71"/>
      <c r="H218" s="73">
        <v>2019</v>
      </c>
      <c r="I218" s="103"/>
      <c r="J218" s="71"/>
      <c r="K218" s="127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2:26" ht="27" customHeight="1" x14ac:dyDescent="0.25">
      <c r="B219" s="187">
        <v>157</v>
      </c>
      <c r="C219" s="167" t="s">
        <v>176</v>
      </c>
      <c r="D219" s="71" t="s">
        <v>43</v>
      </c>
      <c r="E219" s="74">
        <f t="shared" si="63"/>
        <v>1350</v>
      </c>
      <c r="F219" s="71"/>
      <c r="G219" s="71"/>
      <c r="H219" s="73">
        <v>1350</v>
      </c>
      <c r="I219" s="103"/>
      <c r="J219" s="71"/>
      <c r="K219" s="127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2:26" ht="35.25" customHeight="1" x14ac:dyDescent="0.25">
      <c r="B220" s="187">
        <v>158</v>
      </c>
      <c r="C220" s="167" t="s">
        <v>175</v>
      </c>
      <c r="D220" s="71" t="s">
        <v>43</v>
      </c>
      <c r="E220" s="74">
        <f t="shared" si="63"/>
        <v>601</v>
      </c>
      <c r="F220" s="71"/>
      <c r="G220" s="71"/>
      <c r="H220" s="73">
        <v>601</v>
      </c>
      <c r="I220" s="103"/>
      <c r="J220" s="71"/>
      <c r="K220" s="127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2:26" ht="27" customHeight="1" x14ac:dyDescent="0.25">
      <c r="B221" s="187">
        <v>159</v>
      </c>
      <c r="C221" s="167" t="s">
        <v>64</v>
      </c>
      <c r="D221" s="71" t="s">
        <v>43</v>
      </c>
      <c r="E221" s="74">
        <f t="shared" si="63"/>
        <v>1224</v>
      </c>
      <c r="F221" s="71"/>
      <c r="G221" s="71"/>
      <c r="H221" s="73">
        <v>1224</v>
      </c>
      <c r="I221" s="103"/>
      <c r="J221" s="71"/>
      <c r="K221" s="127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2:26" ht="27" customHeight="1" x14ac:dyDescent="0.25">
      <c r="B222" s="187">
        <v>160</v>
      </c>
      <c r="C222" s="167" t="s">
        <v>65</v>
      </c>
      <c r="D222" s="71" t="s">
        <v>43</v>
      </c>
      <c r="E222" s="74">
        <f t="shared" si="63"/>
        <v>1546</v>
      </c>
      <c r="F222" s="71"/>
      <c r="G222" s="71"/>
      <c r="H222" s="73">
        <v>1546</v>
      </c>
      <c r="I222" s="103"/>
      <c r="J222" s="71"/>
      <c r="K222" s="127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2:26" ht="27" customHeight="1" x14ac:dyDescent="0.25">
      <c r="B223" s="187">
        <v>161</v>
      </c>
      <c r="C223" s="167" t="s">
        <v>188</v>
      </c>
      <c r="D223" s="71" t="s">
        <v>45</v>
      </c>
      <c r="E223" s="74">
        <f t="shared" si="63"/>
        <v>601</v>
      </c>
      <c r="F223" s="71"/>
      <c r="G223" s="71"/>
      <c r="H223" s="73">
        <v>601</v>
      </c>
      <c r="I223" s="103"/>
      <c r="J223" s="71"/>
      <c r="K223" s="127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2:26" ht="32.25" customHeight="1" x14ac:dyDescent="0.25">
      <c r="B224" s="187">
        <v>162</v>
      </c>
      <c r="C224" s="167" t="s">
        <v>66</v>
      </c>
      <c r="D224" s="71" t="s">
        <v>43</v>
      </c>
      <c r="E224" s="74">
        <f t="shared" si="63"/>
        <v>884</v>
      </c>
      <c r="F224" s="71"/>
      <c r="G224" s="71"/>
      <c r="H224" s="73">
        <v>884</v>
      </c>
      <c r="I224" s="103"/>
      <c r="J224" s="71"/>
      <c r="K224" s="127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2:26" ht="31.5" customHeight="1" x14ac:dyDescent="0.25">
      <c r="B225" s="187">
        <v>163</v>
      </c>
      <c r="C225" s="167" t="s">
        <v>67</v>
      </c>
      <c r="D225" s="71" t="s">
        <v>43</v>
      </c>
      <c r="E225" s="74">
        <f t="shared" si="63"/>
        <v>3430</v>
      </c>
      <c r="F225" s="71"/>
      <c r="G225" s="71"/>
      <c r="H225" s="73">
        <v>3430</v>
      </c>
      <c r="I225" s="103"/>
      <c r="J225" s="71"/>
      <c r="K225" s="127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2:26" ht="51.75" customHeight="1" x14ac:dyDescent="0.25">
      <c r="B226" s="187">
        <v>164</v>
      </c>
      <c r="C226" s="167" t="s">
        <v>68</v>
      </c>
      <c r="D226" s="71" t="s">
        <v>43</v>
      </c>
      <c r="E226" s="74">
        <f t="shared" si="63"/>
        <v>3556</v>
      </c>
      <c r="F226" s="71"/>
      <c r="G226" s="71"/>
      <c r="H226" s="73">
        <v>3556</v>
      </c>
      <c r="I226" s="103"/>
      <c r="J226" s="71"/>
      <c r="K226" s="127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2:26" ht="33.75" customHeight="1" x14ac:dyDescent="0.25">
      <c r="B227" s="187">
        <v>165</v>
      </c>
      <c r="C227" s="167" t="s">
        <v>69</v>
      </c>
      <c r="D227" s="71" t="s">
        <v>43</v>
      </c>
      <c r="E227" s="74">
        <f t="shared" si="63"/>
        <v>957</v>
      </c>
      <c r="F227" s="71"/>
      <c r="G227" s="71"/>
      <c r="H227" s="73">
        <v>957</v>
      </c>
      <c r="I227" s="103"/>
      <c r="J227" s="71"/>
      <c r="K227" s="1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2:26" ht="33.75" customHeight="1" x14ac:dyDescent="0.25">
      <c r="B228" s="187">
        <v>166</v>
      </c>
      <c r="C228" s="167" t="s">
        <v>70</v>
      </c>
      <c r="D228" s="71" t="s">
        <v>43</v>
      </c>
      <c r="E228" s="74">
        <f t="shared" si="63"/>
        <v>1325</v>
      </c>
      <c r="F228" s="71"/>
      <c r="G228" s="71"/>
      <c r="H228" s="73">
        <v>1325</v>
      </c>
      <c r="I228" s="103"/>
      <c r="J228" s="71"/>
      <c r="K228" s="127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2:26" ht="27" customHeight="1" x14ac:dyDescent="0.25">
      <c r="B229" s="187">
        <v>167</v>
      </c>
      <c r="C229" s="167" t="s">
        <v>71</v>
      </c>
      <c r="D229" s="71" t="s">
        <v>43</v>
      </c>
      <c r="E229" s="74">
        <f t="shared" si="63"/>
        <v>1841</v>
      </c>
      <c r="F229" s="71"/>
      <c r="G229" s="71"/>
      <c r="H229" s="73">
        <v>1841</v>
      </c>
      <c r="I229" s="103"/>
      <c r="J229" s="71"/>
      <c r="K229" s="127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2:26" ht="46.5" customHeight="1" x14ac:dyDescent="0.25">
      <c r="B230" s="187">
        <v>168</v>
      </c>
      <c r="C230" s="167" t="s">
        <v>72</v>
      </c>
      <c r="D230" s="71" t="s">
        <v>43</v>
      </c>
      <c r="E230" s="74">
        <f t="shared" si="63"/>
        <v>2995</v>
      </c>
      <c r="F230" s="71"/>
      <c r="G230" s="71"/>
      <c r="H230" s="73">
        <v>2995</v>
      </c>
      <c r="I230" s="103"/>
      <c r="J230" s="71"/>
      <c r="K230" s="127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2:26" ht="41.25" customHeight="1" x14ac:dyDescent="0.25">
      <c r="B231" s="187">
        <v>169</v>
      </c>
      <c r="C231" s="167" t="s">
        <v>73</v>
      </c>
      <c r="D231" s="71" t="s">
        <v>43</v>
      </c>
      <c r="E231" s="74">
        <f t="shared" si="63"/>
        <v>4050</v>
      </c>
      <c r="F231" s="71"/>
      <c r="G231" s="71"/>
      <c r="H231" s="73">
        <v>4050</v>
      </c>
      <c r="I231" s="103"/>
      <c r="J231" s="71"/>
      <c r="K231" s="127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2:26" ht="27" customHeight="1" x14ac:dyDescent="0.25">
      <c r="B232" s="187">
        <v>170</v>
      </c>
      <c r="C232" s="167" t="s">
        <v>75</v>
      </c>
      <c r="D232" s="71" t="s">
        <v>43</v>
      </c>
      <c r="E232" s="74">
        <f t="shared" si="63"/>
        <v>2012</v>
      </c>
      <c r="F232" s="71"/>
      <c r="G232" s="71"/>
      <c r="H232" s="73">
        <v>2012</v>
      </c>
      <c r="I232" s="103"/>
      <c r="J232" s="71"/>
      <c r="K232" s="127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2:26" ht="27" customHeight="1" x14ac:dyDescent="0.25">
      <c r="B233" s="187">
        <v>171</v>
      </c>
      <c r="C233" s="167" t="s">
        <v>76</v>
      </c>
      <c r="D233" s="71" t="s">
        <v>43</v>
      </c>
      <c r="E233" s="74">
        <f t="shared" si="63"/>
        <v>737</v>
      </c>
      <c r="F233" s="71"/>
      <c r="G233" s="71"/>
      <c r="H233" s="73">
        <v>737</v>
      </c>
      <c r="I233" s="103"/>
      <c r="J233" s="71"/>
      <c r="K233" s="127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2:26" ht="27" customHeight="1" x14ac:dyDescent="0.25">
      <c r="B234" s="187">
        <v>172</v>
      </c>
      <c r="C234" s="167" t="s">
        <v>77</v>
      </c>
      <c r="D234" s="71" t="s">
        <v>43</v>
      </c>
      <c r="E234" s="74">
        <f t="shared" si="63"/>
        <v>1779</v>
      </c>
      <c r="F234" s="71"/>
      <c r="G234" s="71"/>
      <c r="H234" s="73">
        <v>1779</v>
      </c>
      <c r="I234" s="103"/>
      <c r="J234" s="71"/>
      <c r="K234" s="127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2:26" ht="27" customHeight="1" x14ac:dyDescent="0.25">
      <c r="B235" s="187">
        <v>173</v>
      </c>
      <c r="C235" s="167" t="s">
        <v>78</v>
      </c>
      <c r="D235" s="71" t="s">
        <v>43</v>
      </c>
      <c r="E235" s="74">
        <f t="shared" si="63"/>
        <v>1142</v>
      </c>
      <c r="F235" s="71"/>
      <c r="G235" s="71"/>
      <c r="H235" s="73">
        <v>1142</v>
      </c>
      <c r="I235" s="103"/>
      <c r="J235" s="71"/>
      <c r="K235" s="127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2:26" ht="27" customHeight="1" x14ac:dyDescent="0.25">
      <c r="B236" s="187">
        <v>174</v>
      </c>
      <c r="C236" s="167" t="s">
        <v>174</v>
      </c>
      <c r="D236" s="71" t="s">
        <v>43</v>
      </c>
      <c r="E236" s="74">
        <f t="shared" si="63"/>
        <v>74</v>
      </c>
      <c r="F236" s="71"/>
      <c r="G236" s="71"/>
      <c r="H236" s="73">
        <v>74</v>
      </c>
      <c r="I236" s="103"/>
      <c r="J236" s="71"/>
      <c r="K236" s="127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2:26" ht="32.25" customHeight="1" x14ac:dyDescent="0.25">
      <c r="B237" s="187">
        <v>175</v>
      </c>
      <c r="C237" s="167" t="s">
        <v>79</v>
      </c>
      <c r="D237" s="71" t="s">
        <v>43</v>
      </c>
      <c r="E237" s="74">
        <f t="shared" si="63"/>
        <v>1958</v>
      </c>
      <c r="F237" s="71"/>
      <c r="G237" s="71"/>
      <c r="H237" s="73">
        <v>1958</v>
      </c>
      <c r="I237" s="103"/>
      <c r="J237" s="71"/>
      <c r="K237" s="12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2:26" ht="33.75" customHeight="1" x14ac:dyDescent="0.25">
      <c r="B238" s="187">
        <v>176</v>
      </c>
      <c r="C238" s="167" t="s">
        <v>179</v>
      </c>
      <c r="D238" s="71" t="s">
        <v>236</v>
      </c>
      <c r="E238" s="74">
        <f t="shared" si="63"/>
        <v>2500</v>
      </c>
      <c r="F238" s="71"/>
      <c r="G238" s="71"/>
      <c r="H238" s="73">
        <v>2500</v>
      </c>
      <c r="I238" s="103"/>
      <c r="J238" s="71"/>
      <c r="K238" s="127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2:26" ht="33.75" customHeight="1" x14ac:dyDescent="0.25">
      <c r="B239" s="187">
        <v>177</v>
      </c>
      <c r="C239" s="167" t="s">
        <v>81</v>
      </c>
      <c r="D239" s="71" t="s">
        <v>43</v>
      </c>
      <c r="E239" s="74">
        <f t="shared" si="63"/>
        <v>14515</v>
      </c>
      <c r="F239" s="71"/>
      <c r="G239" s="71"/>
      <c r="H239" s="73">
        <v>1037</v>
      </c>
      <c r="I239" s="103"/>
      <c r="J239" s="73">
        <f>13478</f>
        <v>13478</v>
      </c>
      <c r="K239" s="127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2:26" ht="19.5" customHeight="1" x14ac:dyDescent="0.25">
      <c r="B240" s="190" t="s">
        <v>34</v>
      </c>
      <c r="C240" s="213"/>
      <c r="D240" s="213"/>
      <c r="E240" s="49">
        <f>E241+E245</f>
        <v>152208</v>
      </c>
      <c r="F240" s="49">
        <f t="shared" ref="F240:K240" si="64">F241+F245</f>
        <v>10630</v>
      </c>
      <c r="G240" s="49">
        <f t="shared" si="64"/>
        <v>0</v>
      </c>
      <c r="H240" s="49">
        <f t="shared" si="64"/>
        <v>20500</v>
      </c>
      <c r="I240" s="49">
        <f t="shared" si="64"/>
        <v>121078</v>
      </c>
      <c r="J240" s="49">
        <f t="shared" si="64"/>
        <v>0</v>
      </c>
      <c r="K240" s="121">
        <f t="shared" si="64"/>
        <v>0</v>
      </c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2:26" ht="32.25" customHeight="1" x14ac:dyDescent="0.25">
      <c r="B241" s="31"/>
      <c r="C241" s="32" t="s">
        <v>37</v>
      </c>
      <c r="D241" s="53"/>
      <c r="E241" s="54">
        <f>SUM(E242:E244)</f>
        <v>122578</v>
      </c>
      <c r="F241" s="54">
        <f t="shared" ref="F241:K241" si="65">SUM(F242:F244)</f>
        <v>0</v>
      </c>
      <c r="G241" s="54">
        <f t="shared" si="65"/>
        <v>0</v>
      </c>
      <c r="H241" s="54">
        <f t="shared" si="65"/>
        <v>1500</v>
      </c>
      <c r="I241" s="54">
        <f t="shared" si="65"/>
        <v>121078</v>
      </c>
      <c r="J241" s="54">
        <f t="shared" si="65"/>
        <v>0</v>
      </c>
      <c r="K241" s="55">
        <f t="shared" si="65"/>
        <v>0</v>
      </c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2:26" ht="45.75" customHeight="1" x14ac:dyDescent="0.25">
      <c r="B242" s="34">
        <v>178</v>
      </c>
      <c r="C242" s="37" t="s">
        <v>138</v>
      </c>
      <c r="D242" s="8" t="s">
        <v>43</v>
      </c>
      <c r="E242" s="70">
        <f>SUM(G242:K242)</f>
        <v>61478</v>
      </c>
      <c r="F242" s="14"/>
      <c r="G242" s="14"/>
      <c r="H242" s="14"/>
      <c r="I242" s="14">
        <v>61478</v>
      </c>
      <c r="J242" s="14"/>
      <c r="K242" s="1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2:26" ht="33" customHeight="1" x14ac:dyDescent="0.25">
      <c r="B243" s="34">
        <v>179</v>
      </c>
      <c r="C243" s="37" t="s">
        <v>109</v>
      </c>
      <c r="D243" s="8" t="s">
        <v>43</v>
      </c>
      <c r="E243" s="70">
        <f>SUM(G243:K243)</f>
        <v>59600</v>
      </c>
      <c r="F243" s="14"/>
      <c r="G243" s="14"/>
      <c r="H243" s="14"/>
      <c r="I243" s="14">
        <v>59600</v>
      </c>
      <c r="J243" s="14"/>
      <c r="K243" s="12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2:26" ht="26.25" customHeight="1" x14ac:dyDescent="0.25">
      <c r="B244" s="34">
        <v>180</v>
      </c>
      <c r="C244" s="37" t="s">
        <v>220</v>
      </c>
      <c r="D244" s="8">
        <v>2026</v>
      </c>
      <c r="E244" s="70">
        <f>SUM(F244:K244)</f>
        <v>1500</v>
      </c>
      <c r="F244" s="14"/>
      <c r="G244" s="14"/>
      <c r="H244" s="14">
        <v>1500</v>
      </c>
      <c r="I244" s="14"/>
      <c r="J244" s="14"/>
      <c r="K244" s="12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2:26" ht="32.25" customHeight="1" x14ac:dyDescent="0.25">
      <c r="B245" s="31"/>
      <c r="C245" s="175" t="s">
        <v>90</v>
      </c>
      <c r="D245" s="53"/>
      <c r="E245" s="54">
        <f>SUM(E246:E247)</f>
        <v>29630</v>
      </c>
      <c r="F245" s="54">
        <f t="shared" ref="F245:K245" si="66">SUM(F246:F247)</f>
        <v>10630</v>
      </c>
      <c r="G245" s="54">
        <f t="shared" si="66"/>
        <v>0</v>
      </c>
      <c r="H245" s="54">
        <f t="shared" si="66"/>
        <v>19000</v>
      </c>
      <c r="I245" s="54">
        <f t="shared" si="66"/>
        <v>0</v>
      </c>
      <c r="J245" s="54">
        <f t="shared" si="66"/>
        <v>0</v>
      </c>
      <c r="K245" s="55">
        <f t="shared" si="66"/>
        <v>0</v>
      </c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2:26" ht="30" customHeight="1" x14ac:dyDescent="0.25">
      <c r="B246" s="34">
        <v>181</v>
      </c>
      <c r="C246" s="37" t="s">
        <v>201</v>
      </c>
      <c r="D246" s="8">
        <v>2026</v>
      </c>
      <c r="E246" s="70">
        <f>SUM(F246:K246)</f>
        <v>19000</v>
      </c>
      <c r="F246" s="14"/>
      <c r="G246" s="14"/>
      <c r="H246" s="14">
        <v>19000</v>
      </c>
      <c r="I246" s="13"/>
      <c r="J246" s="14"/>
      <c r="K246" s="12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2:26" ht="39.75" customHeight="1" x14ac:dyDescent="0.25">
      <c r="B247" s="188">
        <v>182</v>
      </c>
      <c r="C247" s="165" t="s">
        <v>143</v>
      </c>
      <c r="D247" s="8" t="s">
        <v>43</v>
      </c>
      <c r="E247" s="59">
        <f>SUM(F247:K247)</f>
        <v>10630</v>
      </c>
      <c r="F247" s="16">
        <v>10630</v>
      </c>
      <c r="G247" s="16"/>
      <c r="H247" s="16"/>
      <c r="I247" s="17"/>
      <c r="J247" s="16"/>
      <c r="K247" s="20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2:26" ht="30" customHeight="1" x14ac:dyDescent="0.25">
      <c r="B248" s="211" t="s">
        <v>229</v>
      </c>
      <c r="C248" s="212"/>
      <c r="D248" s="212"/>
      <c r="E248" s="156">
        <f>E249</f>
        <v>24920.11</v>
      </c>
      <c r="F248" s="156">
        <f t="shared" ref="F248:K248" si="67">F249</f>
        <v>0</v>
      </c>
      <c r="G248" s="156">
        <f t="shared" si="67"/>
        <v>0</v>
      </c>
      <c r="H248" s="156">
        <f t="shared" si="67"/>
        <v>24920.11</v>
      </c>
      <c r="I248" s="156">
        <f t="shared" si="67"/>
        <v>0</v>
      </c>
      <c r="J248" s="156">
        <f t="shared" si="67"/>
        <v>0</v>
      </c>
      <c r="K248" s="159">
        <f t="shared" si="67"/>
        <v>0</v>
      </c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2:26" s="6" customFormat="1" ht="30" customHeight="1" x14ac:dyDescent="0.25">
      <c r="B249" s="196" t="s">
        <v>13</v>
      </c>
      <c r="C249" s="197"/>
      <c r="D249" s="52"/>
      <c r="E249" s="49">
        <f>SUM(E250:E255)</f>
        <v>24920.11</v>
      </c>
      <c r="F249" s="49">
        <f t="shared" ref="F249:K249" si="68">SUM(F250:F255)</f>
        <v>0</v>
      </c>
      <c r="G249" s="49">
        <f t="shared" si="68"/>
        <v>0</v>
      </c>
      <c r="H249" s="49">
        <f t="shared" si="68"/>
        <v>24920.11</v>
      </c>
      <c r="I249" s="49">
        <f t="shared" si="68"/>
        <v>0</v>
      </c>
      <c r="J249" s="49">
        <f t="shared" si="68"/>
        <v>0</v>
      </c>
      <c r="K249" s="121">
        <f t="shared" si="68"/>
        <v>0</v>
      </c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2:26" ht="30" customHeight="1" x14ac:dyDescent="0.25">
      <c r="B250" s="187">
        <v>183</v>
      </c>
      <c r="C250" s="22" t="s">
        <v>230</v>
      </c>
      <c r="D250" s="84">
        <v>2026</v>
      </c>
      <c r="E250" s="74">
        <f t="shared" ref="E250:E255" si="69">SUM(F250:K250)</f>
        <v>3740</v>
      </c>
      <c r="F250" s="72"/>
      <c r="G250" s="72"/>
      <c r="H250" s="72">
        <v>3740</v>
      </c>
      <c r="I250" s="104"/>
      <c r="J250" s="72"/>
      <c r="K250" s="128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2:26" ht="30" customHeight="1" x14ac:dyDescent="0.25">
      <c r="B251" s="187">
        <v>184</v>
      </c>
      <c r="C251" s="22" t="s">
        <v>231</v>
      </c>
      <c r="D251" s="84">
        <v>2026</v>
      </c>
      <c r="E251" s="74">
        <f t="shared" si="69"/>
        <v>2847</v>
      </c>
      <c r="F251" s="72"/>
      <c r="G251" s="72"/>
      <c r="H251" s="72">
        <v>2847</v>
      </c>
      <c r="I251" s="104"/>
      <c r="J251" s="72"/>
      <c r="K251" s="128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2:26" ht="30" customHeight="1" x14ac:dyDescent="0.25">
      <c r="B252" s="187">
        <v>185</v>
      </c>
      <c r="C252" s="22" t="s">
        <v>239</v>
      </c>
      <c r="D252" s="84" t="s">
        <v>43</v>
      </c>
      <c r="E252" s="74">
        <f t="shared" si="69"/>
        <v>4758</v>
      </c>
      <c r="F252" s="72"/>
      <c r="G252" s="72"/>
      <c r="H252" s="72">
        <v>4758</v>
      </c>
      <c r="I252" s="104"/>
      <c r="J252" s="72"/>
      <c r="K252" s="128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2:26" ht="30" customHeight="1" x14ac:dyDescent="0.25">
      <c r="B253" s="187">
        <v>186</v>
      </c>
      <c r="C253" s="22" t="s">
        <v>240</v>
      </c>
      <c r="D253" s="84" t="s">
        <v>43</v>
      </c>
      <c r="E253" s="74">
        <f t="shared" si="69"/>
        <v>4483</v>
      </c>
      <c r="F253" s="72"/>
      <c r="G253" s="72"/>
      <c r="H253" s="72">
        <v>4483</v>
      </c>
      <c r="I253" s="104"/>
      <c r="J253" s="72"/>
      <c r="K253" s="128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2:26" ht="30" customHeight="1" x14ac:dyDescent="0.25">
      <c r="B254" s="187">
        <v>187</v>
      </c>
      <c r="C254" s="22" t="s">
        <v>242</v>
      </c>
      <c r="D254" s="84" t="s">
        <v>43</v>
      </c>
      <c r="E254" s="74">
        <f t="shared" si="69"/>
        <v>8770</v>
      </c>
      <c r="F254" s="72"/>
      <c r="G254" s="72"/>
      <c r="H254" s="72">
        <v>8770</v>
      </c>
      <c r="I254" s="104"/>
      <c r="J254" s="72"/>
      <c r="K254" s="128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2:26" ht="30" customHeight="1" x14ac:dyDescent="0.25">
      <c r="B255" s="187">
        <v>188</v>
      </c>
      <c r="C255" s="22" t="s">
        <v>241</v>
      </c>
      <c r="D255" s="84" t="s">
        <v>43</v>
      </c>
      <c r="E255" s="74">
        <f t="shared" si="69"/>
        <v>322.11</v>
      </c>
      <c r="F255" s="72"/>
      <c r="G255" s="72"/>
      <c r="H255" s="72">
        <v>322.11</v>
      </c>
      <c r="I255" s="104"/>
      <c r="J255" s="72"/>
      <c r="K255" s="128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2:26" ht="30" customHeight="1" x14ac:dyDescent="0.25">
      <c r="B256" s="211" t="s">
        <v>134</v>
      </c>
      <c r="C256" s="212"/>
      <c r="D256" s="212"/>
      <c r="E256" s="156">
        <f>E257</f>
        <v>7801358</v>
      </c>
      <c r="F256" s="156">
        <f t="shared" ref="F256:J256" si="70">F257</f>
        <v>0</v>
      </c>
      <c r="G256" s="156">
        <f t="shared" si="70"/>
        <v>0</v>
      </c>
      <c r="H256" s="156">
        <f t="shared" si="70"/>
        <v>0</v>
      </c>
      <c r="I256" s="160">
        <f t="shared" si="70"/>
        <v>7801358</v>
      </c>
      <c r="J256" s="156">
        <f t="shared" si="70"/>
        <v>0</v>
      </c>
      <c r="K256" s="159">
        <f t="shared" ref="K256" si="71">K257</f>
        <v>0</v>
      </c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2:26" s="6" customFormat="1" ht="30" customHeight="1" x14ac:dyDescent="0.25">
      <c r="B257" s="196" t="s">
        <v>13</v>
      </c>
      <c r="C257" s="197"/>
      <c r="D257" s="52"/>
      <c r="E257" s="49">
        <f>E258</f>
        <v>7801358</v>
      </c>
      <c r="F257" s="49">
        <f t="shared" ref="F257:J257" si="72">F258</f>
        <v>0</v>
      </c>
      <c r="G257" s="49">
        <f t="shared" si="72"/>
        <v>0</v>
      </c>
      <c r="H257" s="49">
        <f t="shared" si="72"/>
        <v>0</v>
      </c>
      <c r="I257" s="101">
        <f t="shared" si="72"/>
        <v>7801358</v>
      </c>
      <c r="J257" s="49">
        <f t="shared" si="72"/>
        <v>0</v>
      </c>
      <c r="K257" s="121">
        <f t="shared" ref="K257" si="73">K258</f>
        <v>0</v>
      </c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2:26" ht="32.25" customHeight="1" x14ac:dyDescent="0.25">
      <c r="B258" s="31"/>
      <c r="C258" s="32" t="s">
        <v>135</v>
      </c>
      <c r="D258" s="53"/>
      <c r="E258" s="56">
        <f>SUM(E259:E273)</f>
        <v>7801358</v>
      </c>
      <c r="F258" s="54">
        <f t="shared" ref="F258" si="74">SUM(F259:F273)</f>
        <v>0</v>
      </c>
      <c r="G258" s="54">
        <f t="shared" ref="G258:J258" si="75">SUM(G259:G273)</f>
        <v>0</v>
      </c>
      <c r="H258" s="54">
        <f t="shared" si="75"/>
        <v>0</v>
      </c>
      <c r="I258" s="56">
        <f t="shared" si="75"/>
        <v>7801358</v>
      </c>
      <c r="J258" s="54">
        <f t="shared" si="75"/>
        <v>0</v>
      </c>
      <c r="K258" s="55">
        <f t="shared" ref="K258" si="76">SUM(K259:K273)</f>
        <v>0</v>
      </c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2:26" ht="38.25" x14ac:dyDescent="0.25">
      <c r="B259" s="187">
        <v>189</v>
      </c>
      <c r="C259" s="22" t="s">
        <v>110</v>
      </c>
      <c r="D259" s="84" t="s">
        <v>91</v>
      </c>
      <c r="E259" s="74">
        <f t="shared" ref="E259:E273" si="77">SUM(G259:J259)</f>
        <v>210837</v>
      </c>
      <c r="F259" s="72"/>
      <c r="G259" s="72"/>
      <c r="H259" s="72"/>
      <c r="I259" s="104">
        <v>210837</v>
      </c>
      <c r="J259" s="72"/>
      <c r="K259" s="128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2:26" ht="38.25" x14ac:dyDescent="0.25">
      <c r="B260" s="187">
        <v>190</v>
      </c>
      <c r="C260" s="22" t="s">
        <v>111</v>
      </c>
      <c r="D260" s="84" t="s">
        <v>91</v>
      </c>
      <c r="E260" s="74">
        <f t="shared" si="77"/>
        <v>430942</v>
      </c>
      <c r="F260" s="72"/>
      <c r="G260" s="72"/>
      <c r="H260" s="72"/>
      <c r="I260" s="104">
        <v>430942</v>
      </c>
      <c r="J260" s="72"/>
      <c r="K260" s="128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2:26" ht="38.25" x14ac:dyDescent="0.25">
      <c r="B261" s="187">
        <v>191</v>
      </c>
      <c r="C261" s="22" t="s">
        <v>112</v>
      </c>
      <c r="D261" s="84" t="s">
        <v>91</v>
      </c>
      <c r="E261" s="74">
        <f t="shared" si="77"/>
        <v>545517</v>
      </c>
      <c r="F261" s="72"/>
      <c r="G261" s="72"/>
      <c r="H261" s="72"/>
      <c r="I261" s="104">
        <v>545517</v>
      </c>
      <c r="J261" s="72"/>
      <c r="K261" s="128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2:26" ht="38.25" x14ac:dyDescent="0.25">
      <c r="B262" s="187">
        <v>192</v>
      </c>
      <c r="C262" s="22" t="s">
        <v>38</v>
      </c>
      <c r="D262" s="84" t="s">
        <v>91</v>
      </c>
      <c r="E262" s="74">
        <f t="shared" si="77"/>
        <v>218719</v>
      </c>
      <c r="F262" s="72"/>
      <c r="G262" s="72"/>
      <c r="H262" s="72"/>
      <c r="I262" s="104">
        <v>218719</v>
      </c>
      <c r="J262" s="72"/>
      <c r="K262" s="128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2:26" ht="38.25" x14ac:dyDescent="0.25">
      <c r="B263" s="187">
        <v>193</v>
      </c>
      <c r="C263" s="22" t="s">
        <v>113</v>
      </c>
      <c r="D263" s="84" t="s">
        <v>91</v>
      </c>
      <c r="E263" s="74">
        <f t="shared" si="77"/>
        <v>1397595</v>
      </c>
      <c r="F263" s="72"/>
      <c r="G263" s="72"/>
      <c r="H263" s="72"/>
      <c r="I263" s="104">
        <v>1397595</v>
      </c>
      <c r="J263" s="72"/>
      <c r="K263" s="128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2:26" ht="38.25" x14ac:dyDescent="0.25">
      <c r="B264" s="187">
        <v>194</v>
      </c>
      <c r="C264" s="22" t="s">
        <v>114</v>
      </c>
      <c r="D264" s="84" t="s">
        <v>91</v>
      </c>
      <c r="E264" s="74">
        <f t="shared" si="77"/>
        <v>603049</v>
      </c>
      <c r="F264" s="72"/>
      <c r="G264" s="72"/>
      <c r="H264" s="72"/>
      <c r="I264" s="104">
        <v>603049</v>
      </c>
      <c r="J264" s="72"/>
      <c r="K264" s="128"/>
    </row>
    <row r="265" spans="2:26" ht="38.25" x14ac:dyDescent="0.25">
      <c r="B265" s="187">
        <v>195</v>
      </c>
      <c r="C265" s="22" t="s">
        <v>115</v>
      </c>
      <c r="D265" s="84" t="s">
        <v>91</v>
      </c>
      <c r="E265" s="74">
        <f t="shared" si="77"/>
        <v>752525</v>
      </c>
      <c r="F265" s="72"/>
      <c r="G265" s="72"/>
      <c r="H265" s="72"/>
      <c r="I265" s="104">
        <v>752525</v>
      </c>
      <c r="J265" s="72"/>
      <c r="K265" s="128"/>
    </row>
    <row r="266" spans="2:26" ht="38.25" x14ac:dyDescent="0.25">
      <c r="B266" s="187">
        <v>196</v>
      </c>
      <c r="C266" s="22" t="s">
        <v>116</v>
      </c>
      <c r="D266" s="84" t="s">
        <v>91</v>
      </c>
      <c r="E266" s="74">
        <f t="shared" si="77"/>
        <v>567412</v>
      </c>
      <c r="F266" s="72"/>
      <c r="G266" s="72"/>
      <c r="H266" s="72"/>
      <c r="I266" s="104">
        <v>567412</v>
      </c>
      <c r="J266" s="72"/>
      <c r="K266" s="128"/>
    </row>
    <row r="267" spans="2:26" ht="38.25" x14ac:dyDescent="0.25">
      <c r="B267" s="187">
        <v>197</v>
      </c>
      <c r="C267" s="22" t="s">
        <v>117</v>
      </c>
      <c r="D267" s="84" t="s">
        <v>91</v>
      </c>
      <c r="E267" s="74">
        <f t="shared" si="77"/>
        <v>276672</v>
      </c>
      <c r="F267" s="72"/>
      <c r="G267" s="72"/>
      <c r="H267" s="72"/>
      <c r="I267" s="104">
        <v>276672</v>
      </c>
      <c r="J267" s="72"/>
      <c r="K267" s="128"/>
    </row>
    <row r="268" spans="2:26" ht="38.25" x14ac:dyDescent="0.25">
      <c r="B268" s="187">
        <v>198</v>
      </c>
      <c r="C268" s="22" t="s">
        <v>118</v>
      </c>
      <c r="D268" s="84" t="s">
        <v>91</v>
      </c>
      <c r="E268" s="74">
        <f t="shared" si="77"/>
        <v>841799</v>
      </c>
      <c r="F268" s="72"/>
      <c r="G268" s="72"/>
      <c r="H268" s="72"/>
      <c r="I268" s="104">
        <v>841799</v>
      </c>
      <c r="J268" s="72"/>
      <c r="K268" s="128"/>
    </row>
    <row r="269" spans="2:26" ht="38.25" x14ac:dyDescent="0.25">
      <c r="B269" s="187">
        <v>199</v>
      </c>
      <c r="C269" s="22" t="s">
        <v>119</v>
      </c>
      <c r="D269" s="84" t="s">
        <v>91</v>
      </c>
      <c r="E269" s="74">
        <f t="shared" si="77"/>
        <v>591915</v>
      </c>
      <c r="F269" s="72"/>
      <c r="G269" s="72"/>
      <c r="H269" s="72"/>
      <c r="I269" s="104">
        <v>591915</v>
      </c>
      <c r="J269" s="72"/>
      <c r="K269" s="128"/>
    </row>
    <row r="270" spans="2:26" ht="38.25" x14ac:dyDescent="0.25">
      <c r="B270" s="187">
        <v>200</v>
      </c>
      <c r="C270" s="22" t="s">
        <v>120</v>
      </c>
      <c r="D270" s="84" t="s">
        <v>91</v>
      </c>
      <c r="E270" s="74">
        <f t="shared" si="77"/>
        <v>245325</v>
      </c>
      <c r="F270" s="72"/>
      <c r="G270" s="72"/>
      <c r="H270" s="72"/>
      <c r="I270" s="104">
        <v>245325</v>
      </c>
      <c r="J270" s="72"/>
      <c r="K270" s="128"/>
    </row>
    <row r="271" spans="2:26" ht="38.25" x14ac:dyDescent="0.25">
      <c r="B271" s="187">
        <v>201</v>
      </c>
      <c r="C271" s="22" t="s">
        <v>121</v>
      </c>
      <c r="D271" s="84" t="s">
        <v>91</v>
      </c>
      <c r="E271" s="74">
        <f t="shared" si="77"/>
        <v>543894</v>
      </c>
      <c r="F271" s="72"/>
      <c r="G271" s="72"/>
      <c r="H271" s="72"/>
      <c r="I271" s="104">
        <v>543894</v>
      </c>
      <c r="J271" s="72"/>
      <c r="K271" s="128"/>
    </row>
    <row r="272" spans="2:26" ht="38.25" x14ac:dyDescent="0.25">
      <c r="B272" s="187">
        <v>202</v>
      </c>
      <c r="C272" s="22" t="s">
        <v>122</v>
      </c>
      <c r="D272" s="84" t="s">
        <v>91</v>
      </c>
      <c r="E272" s="74">
        <f t="shared" si="77"/>
        <v>184485</v>
      </c>
      <c r="F272" s="72"/>
      <c r="G272" s="72"/>
      <c r="H272" s="72"/>
      <c r="I272" s="104">
        <v>184485</v>
      </c>
      <c r="J272" s="72"/>
      <c r="K272" s="128"/>
    </row>
    <row r="273" spans="2:11" ht="39" thickBot="1" x14ac:dyDescent="0.3">
      <c r="B273" s="187">
        <v>203</v>
      </c>
      <c r="C273" s="168" t="s">
        <v>123</v>
      </c>
      <c r="D273" s="129" t="s">
        <v>91</v>
      </c>
      <c r="E273" s="130">
        <f t="shared" si="77"/>
        <v>390672</v>
      </c>
      <c r="F273" s="131"/>
      <c r="G273" s="131"/>
      <c r="H273" s="131"/>
      <c r="I273" s="132">
        <v>390672</v>
      </c>
      <c r="J273" s="131"/>
      <c r="K273" s="133"/>
    </row>
    <row r="276" spans="2:11" x14ac:dyDescent="0.25">
      <c r="E276" s="1"/>
    </row>
    <row r="277" spans="2:11" x14ac:dyDescent="0.25">
      <c r="E277" s="1"/>
    </row>
    <row r="278" spans="2:11" x14ac:dyDescent="0.25">
      <c r="E278" s="1"/>
    </row>
    <row r="287" spans="2:11" x14ac:dyDescent="0.25">
      <c r="D287" s="1"/>
      <c r="E287" s="1"/>
      <c r="F287" s="1"/>
      <c r="G287" s="1"/>
    </row>
    <row r="288" spans="2:11" x14ac:dyDescent="0.25">
      <c r="C288" s="172"/>
      <c r="D288" s="173"/>
      <c r="E288" s="173"/>
      <c r="F288" s="173"/>
      <c r="G288" s="173"/>
    </row>
    <row r="289" spans="3:7" x14ac:dyDescent="0.25">
      <c r="C289" s="172"/>
      <c r="D289" s="173"/>
      <c r="E289" s="173"/>
      <c r="F289" s="173"/>
      <c r="G289" s="173"/>
    </row>
    <row r="290" spans="3:7" x14ac:dyDescent="0.25">
      <c r="C290" s="172"/>
      <c r="D290" s="173"/>
      <c r="E290" s="173"/>
      <c r="F290" s="173"/>
      <c r="G290" s="173"/>
    </row>
    <row r="291" spans="3:7" x14ac:dyDescent="0.25">
      <c r="C291" s="172"/>
      <c r="D291" s="173"/>
      <c r="E291" s="173"/>
      <c r="F291" s="173"/>
      <c r="G291" s="173"/>
    </row>
    <row r="292" spans="3:7" x14ac:dyDescent="0.25">
      <c r="C292" s="172"/>
      <c r="D292" s="173"/>
      <c r="E292" s="173"/>
      <c r="F292" s="173"/>
      <c r="G292" s="173"/>
    </row>
    <row r="293" spans="3:7" x14ac:dyDescent="0.25">
      <c r="C293" s="172"/>
      <c r="D293" s="173"/>
      <c r="E293" s="173"/>
      <c r="F293" s="173"/>
      <c r="G293" s="173"/>
    </row>
    <row r="294" spans="3:7" x14ac:dyDescent="0.25">
      <c r="C294" s="172"/>
      <c r="D294" s="173"/>
      <c r="E294" s="173"/>
      <c r="F294" s="173"/>
      <c r="G294" s="173"/>
    </row>
    <row r="295" spans="3:7" x14ac:dyDescent="0.25">
      <c r="C295" s="172"/>
      <c r="D295" s="173"/>
      <c r="E295" s="173"/>
      <c r="F295" s="173"/>
      <c r="G295" s="173"/>
    </row>
  </sheetData>
  <mergeCells count="39">
    <mergeCell ref="B28:C28"/>
    <mergeCell ref="I10:I12"/>
    <mergeCell ref="C10:C12"/>
    <mergeCell ref="B257:C257"/>
    <mergeCell ref="B52:D52"/>
    <mergeCell ref="B248:D248"/>
    <mergeCell ref="B249:C249"/>
    <mergeCell ref="B209:D209"/>
    <mergeCell ref="B215:D215"/>
    <mergeCell ref="B240:D240"/>
    <mergeCell ref="K10:K12"/>
    <mergeCell ref="B256:D256"/>
    <mergeCell ref="B178:D178"/>
    <mergeCell ref="B61:D61"/>
    <mergeCell ref="B112:C112"/>
    <mergeCell ref="B76:D76"/>
    <mergeCell ref="B101:C101"/>
    <mergeCell ref="B212:D212"/>
    <mergeCell ref="F10:F12"/>
    <mergeCell ref="J10:J12"/>
    <mergeCell ref="B54:D54"/>
    <mergeCell ref="B51:D51"/>
    <mergeCell ref="B42:D42"/>
    <mergeCell ref="B39:D39"/>
    <mergeCell ref="B204:D204"/>
    <mergeCell ref="B205:C205"/>
    <mergeCell ref="C6:J6"/>
    <mergeCell ref="C7:J7"/>
    <mergeCell ref="C8:J8"/>
    <mergeCell ref="B23:D23"/>
    <mergeCell ref="H10:H12"/>
    <mergeCell ref="B18:D18"/>
    <mergeCell ref="B20:D20"/>
    <mergeCell ref="B14:D14"/>
    <mergeCell ref="D10:D11"/>
    <mergeCell ref="G10:G12"/>
    <mergeCell ref="B10:B12"/>
    <mergeCell ref="B16:D16"/>
    <mergeCell ref="E10:E12"/>
  </mergeCells>
  <printOptions horizontalCentered="1"/>
  <pageMargins left="7.874015748031496E-2" right="7.874015748031496E-2" top="7.874015748031496E-2" bottom="7.874015748031496E-2" header="7.874015748031496E-2" footer="7.874015748031496E-2"/>
  <pageSetup paperSize="9" scale="6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Лист1</vt:lpstr>
      <vt:lpstr>Лист1!Печат_заглавия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2026-08-12T06:26:08Z</dcterms:modified>
</cp:coreProperties>
</file>